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LPL/"/>
    </mc:Choice>
  </mc:AlternateContent>
  <xr:revisionPtr revIDLastSave="0" documentId="8_{F144CDCD-8C32-4E88-97EB-B7F5FC2FD2B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A CTE SOCIOS NAP LA PLATA" sheetId="2" r:id="rId1"/>
    <sheet name="CAJA NAP LA PLA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2" l="1"/>
  <c r="D8" i="3"/>
  <c r="C30" i="1"/>
  <c r="D18" i="3"/>
  <c r="D17" i="3"/>
  <c r="D16" i="3"/>
  <c r="D15" i="3"/>
  <c r="D14" i="3"/>
  <c r="D13" i="3"/>
  <c r="D12" i="3"/>
  <c r="D11" i="3"/>
  <c r="D10" i="3"/>
  <c r="D9" i="3"/>
  <c r="D7" i="3"/>
  <c r="C7" i="3"/>
  <c r="B7" i="3"/>
  <c r="B8" i="3"/>
  <c r="E25" i="1"/>
  <c r="E26" i="1" s="1"/>
  <c r="E307" i="1" l="1"/>
  <c r="E304" i="1"/>
  <c r="B125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E302" i="1" l="1"/>
  <c r="B18" i="3"/>
  <c r="B17" i="3"/>
  <c r="B16" i="3"/>
  <c r="G302" i="1"/>
  <c r="B15" i="3"/>
  <c r="B14" i="3"/>
  <c r="B13" i="3"/>
  <c r="B12" i="3"/>
  <c r="B11" i="3"/>
  <c r="B10" i="3"/>
  <c r="B9" i="3"/>
  <c r="C63" i="2"/>
  <c r="D63" i="2"/>
  <c r="R95" i="2"/>
  <c r="C14" i="2" s="1"/>
  <c r="R111" i="2"/>
  <c r="C22" i="2" s="1"/>
  <c r="C27" i="2"/>
  <c r="R109" i="2"/>
  <c r="C21" i="2" s="1"/>
  <c r="I6" i="3"/>
  <c r="I19" i="3" s="1"/>
  <c r="H6" i="3"/>
  <c r="H19" i="3"/>
  <c r="G6" i="3"/>
  <c r="G19" i="3"/>
  <c r="F6" i="3"/>
  <c r="F19" i="3" s="1"/>
  <c r="R125" i="2"/>
  <c r="C29" i="2" s="1"/>
  <c r="R129" i="2"/>
  <c r="C26" i="2"/>
  <c r="C28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7" i="1" s="1"/>
  <c r="E28" i="1" s="1"/>
  <c r="E29" i="1" s="1"/>
  <c r="E30" i="1" s="1"/>
  <c r="H302" i="1"/>
  <c r="I302" i="1"/>
  <c r="I303" i="1" s="1"/>
  <c r="E309" i="1" s="1"/>
  <c r="J302" i="1"/>
  <c r="K302" i="1"/>
  <c r="L302" i="1"/>
  <c r="K303" i="1"/>
  <c r="E312" i="1" s="1"/>
  <c r="M302" i="1"/>
  <c r="N302" i="1"/>
  <c r="R93" i="2"/>
  <c r="C13" i="2" s="1"/>
  <c r="R115" i="2"/>
  <c r="C24" i="2" s="1"/>
  <c r="R79" i="2"/>
  <c r="C6" i="2" s="1"/>
  <c r="R81" i="2"/>
  <c r="C7" i="2" s="1"/>
  <c r="R83" i="2"/>
  <c r="R85" i="2"/>
  <c r="C9" i="2"/>
  <c r="D32" i="2"/>
  <c r="R87" i="2"/>
  <c r="C10" i="2" s="1"/>
  <c r="R89" i="2"/>
  <c r="C11" i="2" s="1"/>
  <c r="R91" i="2"/>
  <c r="C12" i="2" s="1"/>
  <c r="R97" i="2"/>
  <c r="C15" i="2" s="1"/>
  <c r="R99" i="2"/>
  <c r="C16" i="2" s="1"/>
  <c r="R101" i="2"/>
  <c r="C17" i="2"/>
  <c r="R103" i="2"/>
  <c r="C18" i="2" s="1"/>
  <c r="R105" i="2"/>
  <c r="C19" i="2" s="1"/>
  <c r="R107" i="2"/>
  <c r="C20" i="2" s="1"/>
  <c r="R113" i="2"/>
  <c r="C23" i="2" s="1"/>
  <c r="R117" i="2"/>
  <c r="C25" i="2" s="1"/>
  <c r="E6" i="3"/>
  <c r="K19" i="3"/>
  <c r="E31" i="1" l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R130" i="2"/>
  <c r="G303" i="1"/>
  <c r="C19" i="3"/>
  <c r="M303" i="1"/>
  <c r="B19" i="3"/>
  <c r="S130" i="2" s="1"/>
  <c r="E7" i="3"/>
  <c r="E8" i="3" s="1"/>
  <c r="E9" i="3" s="1"/>
  <c r="E10" i="3" s="1"/>
  <c r="E11" i="3" s="1"/>
  <c r="E12" i="3" s="1"/>
  <c r="E13" i="3" s="1"/>
  <c r="E14" i="3" s="1"/>
  <c r="E15" i="3" s="1"/>
  <c r="D19" i="3"/>
  <c r="C8" i="2"/>
  <c r="C32" i="2" s="1"/>
  <c r="D33" i="2" s="1"/>
  <c r="R63" i="2"/>
  <c r="E16" i="3" l="1"/>
  <c r="E17" i="3" s="1"/>
  <c r="E18" i="3" s="1"/>
  <c r="E19" i="3" s="1"/>
  <c r="T130" i="2"/>
</calcChain>
</file>

<file path=xl/sharedStrings.xml><?xml version="1.0" encoding="utf-8"?>
<sst xmlns="http://schemas.openxmlformats.org/spreadsheetml/2006/main" count="200" uniqueCount="107">
  <si>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</si>
  <si>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</si>
  <si>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</si>
  <si>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</si>
  <si>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</si>
  <si>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</si>
  <si>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</si>
  <si>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</si>
  <si>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</si>
  <si>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</si>
  <si>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</si>
  <si>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</si>
  <si>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</si>
  <si>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LA PLATA</t>
  </si>
  <si>
    <t>TOTAL DEUDA NAP LA PLATA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</si>
  <si>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</si>
  <si>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</si>
  <si>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</si>
  <si>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</si>
  <si>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</si>
  <si>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</si>
  <si>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</si>
  <si>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</si>
  <si>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</si>
  <si>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</si>
  <si>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</si>
  <si>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</si>
  <si>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</si>
  <si>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</si>
  <si>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Universidad Nacional de La Plata</t>
  </si>
  <si>
    <t>Fondo de reserva U$D</t>
  </si>
  <si>
    <t xml:space="preserve">Ministerio de Jefatura de Gabinetes de Ministros de Bs As </t>
  </si>
  <si>
    <t xml:space="preserve">TOTAL FONDO DE RESERVA = $ </t>
  </si>
  <si>
    <t>CPS COMUNICACIONES SA</t>
  </si>
  <si>
    <t>CYBERWAVE SA</t>
  </si>
  <si>
    <t>INTERNET WIND AG S.A.</t>
  </si>
  <si>
    <t>MADACOM SRL</t>
  </si>
  <si>
    <t>SILICA NETWORKS SA</t>
  </si>
  <si>
    <t>SISTA SA</t>
  </si>
  <si>
    <t>TECNOLOGIA WORK OUT S.A.</t>
  </si>
  <si>
    <t>CITARELLA SA</t>
  </si>
  <si>
    <t>CADEMA SA</t>
  </si>
  <si>
    <t>SURPORAIRE SA</t>
  </si>
  <si>
    <t>TECOAR SA</t>
  </si>
  <si>
    <t>TECNO AZAR S.A.</t>
  </si>
  <si>
    <t>SOLUCIONES WISP S.A.</t>
  </si>
  <si>
    <t>COOPERATIVA TELEFÓNICA Y OTROS SERVICIOS PÚBLICOS DE CONSUMO ABASTO LTDA</t>
  </si>
  <si>
    <t>INTERWARP</t>
  </si>
  <si>
    <t>WI-SIM COMNUNICACIONES SRL</t>
  </si>
  <si>
    <t>NETVERK SA</t>
  </si>
  <si>
    <t>Sista SA</t>
  </si>
  <si>
    <t>Surporaire SA</t>
  </si>
  <si>
    <t>Madacom SA</t>
  </si>
  <si>
    <t>Wi-Sim Comunicaciones SRL</t>
  </si>
  <si>
    <t>Santa Cruz Augusto Julián</t>
  </si>
  <si>
    <t>Tecoar SA</t>
  </si>
  <si>
    <t>Silica Networks Argentina SA</t>
  </si>
  <si>
    <t>CPS Comunicaciones SA</t>
  </si>
  <si>
    <t>Citarella SA</t>
  </si>
  <si>
    <t>Tecno Azar SA</t>
  </si>
  <si>
    <t>Soluciones Wisp SA</t>
  </si>
  <si>
    <t>Internet Winds AG SA</t>
  </si>
  <si>
    <t>Ingresos</t>
  </si>
  <si>
    <t>Fondo de reserva 1</t>
  </si>
  <si>
    <t>Fondo de reserva 2</t>
  </si>
  <si>
    <t>MAGALAJO SA</t>
  </si>
  <si>
    <t>Fondo Rva</t>
  </si>
  <si>
    <t>Magalajo SA</t>
  </si>
  <si>
    <t>Reserva Plazo Fijo</t>
  </si>
  <si>
    <t>Interwarp</t>
  </si>
  <si>
    <t>TOTAL FONDO DE RESERVA 2 $</t>
  </si>
  <si>
    <t>TOTAL FONDO DE RESERVA  U$D</t>
  </si>
  <si>
    <t>debito</t>
  </si>
  <si>
    <t xml:space="preserve">SANTA CRUZ A. JULIÁN </t>
  </si>
  <si>
    <t>MINISTERIO de JEFATURA de GABINETES de MINISTROS de BS AS  (Mar - Dic 2019)</t>
  </si>
  <si>
    <t>Cooperativa Telefónica y Otros Servicios Públicos de Consumo Abasto Ltda</t>
  </si>
  <si>
    <t>Cyberwave SA</t>
  </si>
  <si>
    <t>Netverk SA</t>
  </si>
  <si>
    <t xml:space="preserve">MINISTERIO DE JEFATURA DE GABINETES DE MINISTROS DE BS AS </t>
  </si>
  <si>
    <t>Tecnologia Work Out S.A.</t>
  </si>
  <si>
    <t xml:space="preserve">Ministerio de Jefatura de Gabinetes de Ministros de BS AS </t>
  </si>
  <si>
    <t xml:space="preserve">GIZA SA  </t>
  </si>
  <si>
    <t xml:space="preserve">Giza SA  </t>
  </si>
  <si>
    <t>GIZA SA</t>
  </si>
  <si>
    <t xml:space="preserve">UPS APC Smart-UPS SRT de APC, 5000 </t>
  </si>
  <si>
    <t>Solution Box</t>
  </si>
  <si>
    <t>Prorratero Gastos Ind. Miembros Especiales (Gob de la Pcia)</t>
  </si>
  <si>
    <t>Facturado 2021</t>
  </si>
  <si>
    <t>Cobrado 2022</t>
  </si>
  <si>
    <t>saldo al 30/06/2022</t>
  </si>
  <si>
    <t>Crédito Fiscal</t>
  </si>
  <si>
    <t>HORUS SISTEMAS INFORMATICOS SRL (ex CADEMA SA)</t>
  </si>
  <si>
    <t>Horus Sistemas Informaticos SRL (ex Cadema SA)</t>
  </si>
  <si>
    <t>Facturado 2022</t>
  </si>
  <si>
    <t>NSS SA</t>
  </si>
  <si>
    <t>Ap Inicial y Fdo Reserva</t>
  </si>
  <si>
    <t>Nss SA</t>
  </si>
  <si>
    <t>saldo 30.06.2022</t>
  </si>
  <si>
    <t>Saldo 30 de Junio 2022</t>
  </si>
  <si>
    <t xml:space="preserve">   Gtos Directos Julio 2022</t>
  </si>
  <si>
    <t xml:space="preserve">   Gtos Indirectos Julio 2022</t>
  </si>
  <si>
    <t>saldo al 30/06/2023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</si>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</sst>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;[Red]\-#,##0.00\ [$USD]"/>
    <numFmt numFmtId="171" formatCode="#,##0.00\ [$USD]"/>
    <numFmt numFmtId="172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8"/>
      <name val="Bookman Old Style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0"/>
      <color rgb="FF0000FF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6"/>
      <color rgb="FF008EC0"/>
      <name val="Arial Nova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83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167" fontId="2" fillId="0" borderId="0" xfId="0" applyNumberFormat="1" applyFont="1"/>
    <xf numFmtId="14" fontId="5" fillId="0" borderId="1" xfId="0" applyNumberFormat="1" applyFont="1" applyBorder="1"/>
    <xf numFmtId="15" fontId="0" fillId="0" borderId="0" xfId="0" applyNumberFormat="1" applyAlignment="1">
      <alignment horizontal="center"/>
    </xf>
    <xf numFmtId="0" fontId="0" fillId="0" borderId="2" xfId="0" applyBorder="1"/>
    <xf numFmtId="1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/>
    <xf numFmtId="165" fontId="5" fillId="0" borderId="0" xfId="0" applyNumberFormat="1" applyFont="1"/>
    <xf numFmtId="0" fontId="17" fillId="0" borderId="0" xfId="0" applyFont="1"/>
    <xf numFmtId="170" fontId="7" fillId="0" borderId="0" xfId="0" applyNumberFormat="1" applyFont="1"/>
    <xf numFmtId="165" fontId="27" fillId="0" borderId="0" xfId="0" applyNumberFormat="1" applyFont="1"/>
    <xf numFmtId="165" fontId="27" fillId="0" borderId="3" xfId="0" applyNumberFormat="1" applyFont="1" applyBorder="1"/>
    <xf numFmtId="171" fontId="0" fillId="0" borderId="0" xfId="0" applyNumberFormat="1"/>
    <xf numFmtId="0" fontId="6" fillId="0" borderId="0" xfId="2" applyFont="1" applyAlignment="1" applyProtection="1">
      <alignment horizontal="center"/>
      <protection locked="0"/>
    </xf>
    <xf numFmtId="0" fontId="27" fillId="0" borderId="0" xfId="2" applyFont="1" applyProtection="1">
      <protection locked="0"/>
    </xf>
    <xf numFmtId="168" fontId="5" fillId="0" borderId="3" xfId="0" applyNumberFormat="1" applyFont="1" applyBorder="1"/>
    <xf numFmtId="0" fontId="0" fillId="0" borderId="0" xfId="0" applyAlignment="1">
      <alignment horizontal="center" vertical="center"/>
    </xf>
    <xf numFmtId="0" fontId="18" fillId="3" borderId="0" xfId="0" applyFont="1" applyFill="1"/>
    <xf numFmtId="166" fontId="19" fillId="3" borderId="0" xfId="0" applyNumberFormat="1" applyFont="1" applyFill="1"/>
    <xf numFmtId="165" fontId="19" fillId="3" borderId="0" xfId="0" applyNumberFormat="1" applyFont="1" applyFill="1"/>
    <xf numFmtId="164" fontId="19" fillId="3" borderId="0" xfId="0" applyNumberFormat="1" applyFont="1" applyFill="1"/>
    <xf numFmtId="165" fontId="2" fillId="0" borderId="6" xfId="0" applyNumberFormat="1" applyFont="1" applyBorder="1"/>
    <xf numFmtId="165" fontId="0" fillId="0" borderId="7" xfId="0" applyNumberFormat="1" applyBorder="1"/>
    <xf numFmtId="165" fontId="0" fillId="0" borderId="8" xfId="0" applyNumberFormat="1" applyBorder="1"/>
    <xf numFmtId="171" fontId="2" fillId="0" borderId="6" xfId="0" applyNumberFormat="1" applyFont="1" applyBorder="1"/>
    <xf numFmtId="0" fontId="0" fillId="0" borderId="7" xfId="0" applyBorder="1"/>
    <xf numFmtId="165" fontId="6" fillId="0" borderId="7" xfId="0" applyNumberFormat="1" applyFont="1" applyBorder="1"/>
    <xf numFmtId="165" fontId="2" fillId="3" borderId="6" xfId="0" applyNumberFormat="1" applyFont="1" applyFill="1" applyBorder="1"/>
    <xf numFmtId="165" fontId="0" fillId="3" borderId="7" xfId="0" applyNumberFormat="1" applyFill="1" applyBorder="1"/>
    <xf numFmtId="165" fontId="0" fillId="3" borderId="6" xfId="0" applyNumberFormat="1" applyFill="1" applyBorder="1"/>
    <xf numFmtId="165" fontId="28" fillId="3" borderId="7" xfId="0" applyNumberFormat="1" applyFont="1" applyFill="1" applyBorder="1"/>
    <xf numFmtId="165" fontId="6" fillId="3" borderId="7" xfId="0" applyNumberFormat="1" applyFon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0" fillId="5" borderId="6" xfId="0" applyNumberFormat="1" applyFill="1" applyBorder="1"/>
    <xf numFmtId="165" fontId="0" fillId="5" borderId="7" xfId="0" applyNumberFormat="1" applyFill="1" applyBorder="1"/>
    <xf numFmtId="165" fontId="2" fillId="3" borderId="9" xfId="0" applyNumberFormat="1" applyFont="1" applyFill="1" applyBorder="1"/>
    <xf numFmtId="165" fontId="29" fillId="2" borderId="9" xfId="0" applyNumberFormat="1" applyFont="1" applyFill="1" applyBorder="1" applyAlignment="1">
      <alignment horizontal="left"/>
    </xf>
    <xf numFmtId="165" fontId="30" fillId="5" borderId="0" xfId="0" applyNumberFormat="1" applyFont="1" applyFill="1" applyAlignment="1">
      <alignment horizontal="right"/>
    </xf>
    <xf numFmtId="165" fontId="0" fillId="5" borderId="0" xfId="0" applyNumberFormat="1" applyFill="1" applyAlignment="1">
      <alignment horizontal="center"/>
    </xf>
    <xf numFmtId="165" fontId="2" fillId="6" borderId="9" xfId="0" applyNumberFormat="1" applyFont="1" applyFill="1" applyBorder="1"/>
    <xf numFmtId="165" fontId="2" fillId="7" borderId="9" xfId="0" applyNumberFormat="1" applyFont="1" applyFill="1" applyBorder="1"/>
    <xf numFmtId="165" fontId="0" fillId="4" borderId="10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26" fillId="4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 applyAlignment="1">
      <alignment horizontal="center"/>
    </xf>
    <xf numFmtId="165" fontId="26" fillId="5" borderId="9" xfId="0" applyNumberFormat="1" applyFont="1" applyFill="1" applyBorder="1" applyAlignment="1">
      <alignment horizontal="center"/>
    </xf>
    <xf numFmtId="165" fontId="31" fillId="5" borderId="9" xfId="0" applyNumberFormat="1" applyFont="1" applyFill="1" applyBorder="1" applyAlignment="1">
      <alignment horizontal="center"/>
    </xf>
    <xf numFmtId="165" fontId="32" fillId="8" borderId="9" xfId="0" applyNumberFormat="1" applyFont="1" applyFill="1" applyBorder="1" applyAlignment="1">
      <alignment horizontal="left" wrapText="1"/>
    </xf>
    <xf numFmtId="165" fontId="4" fillId="8" borderId="9" xfId="0" applyNumberFormat="1" applyFont="1" applyFill="1" applyBorder="1" applyAlignment="1">
      <alignment horizontal="center" vertical="center"/>
    </xf>
    <xf numFmtId="165" fontId="29" fillId="6" borderId="9" xfId="0" applyNumberFormat="1" applyFont="1" applyFill="1" applyBorder="1" applyAlignment="1">
      <alignment horizontal="center" vertical="center" wrapText="1"/>
    </xf>
    <xf numFmtId="165" fontId="29" fillId="7" borderId="9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5" fontId="30" fillId="4" borderId="11" xfId="0" applyNumberFormat="1" applyFont="1" applyFill="1" applyBorder="1"/>
    <xf numFmtId="165" fontId="28" fillId="4" borderId="7" xfId="0" applyNumberFormat="1" applyFont="1" applyFill="1" applyBorder="1"/>
    <xf numFmtId="165" fontId="21" fillId="0" borderId="0" xfId="0" applyNumberFormat="1" applyFont="1"/>
    <xf numFmtId="164" fontId="8" fillId="9" borderId="9" xfId="0" applyNumberFormat="1" applyFont="1" applyFill="1" applyBorder="1"/>
    <xf numFmtId="0" fontId="8" fillId="4" borderId="9" xfId="0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6" fontId="8" fillId="7" borderId="9" xfId="0" applyNumberFormat="1" applyFont="1" applyFill="1" applyBorder="1"/>
    <xf numFmtId="0" fontId="34" fillId="0" borderId="0" xfId="0" applyFont="1"/>
    <xf numFmtId="171" fontId="35" fillId="0" borderId="0" xfId="0" applyNumberFormat="1" applyFont="1"/>
    <xf numFmtId="164" fontId="7" fillId="10" borderId="0" xfId="0" applyNumberFormat="1" applyFont="1" applyFill="1"/>
    <xf numFmtId="165" fontId="36" fillId="0" borderId="0" xfId="0" applyNumberFormat="1" applyFont="1"/>
    <xf numFmtId="165" fontId="14" fillId="0" borderId="0" xfId="0" applyNumberFormat="1" applyFont="1"/>
    <xf numFmtId="0" fontId="37" fillId="0" borderId="0" xfId="0" applyFont="1"/>
    <xf numFmtId="172" fontId="2" fillId="3" borderId="6" xfId="0" applyNumberFormat="1" applyFont="1" applyFill="1" applyBorder="1"/>
    <xf numFmtId="172" fontId="0" fillId="3" borderId="7" xfId="0" applyNumberFormat="1" applyFill="1" applyBorder="1"/>
    <xf numFmtId="172" fontId="0" fillId="11" borderId="6" xfId="0" applyNumberFormat="1" applyFill="1" applyBorder="1"/>
    <xf numFmtId="172" fontId="0" fillId="11" borderId="7" xfId="0" applyNumberFormat="1" applyFill="1" applyBorder="1"/>
    <xf numFmtId="172" fontId="2" fillId="11" borderId="9" xfId="0" applyNumberFormat="1" applyFont="1" applyFill="1" applyBorder="1" applyAlignment="1">
      <alignment horizontal="center"/>
    </xf>
    <xf numFmtId="172" fontId="28" fillId="11" borderId="9" xfId="0" applyNumberFormat="1" applyFont="1" applyFill="1" applyBorder="1" applyAlignment="1">
      <alignment horizontal="center"/>
    </xf>
    <xf numFmtId="172" fontId="6" fillId="11" borderId="10" xfId="0" applyNumberFormat="1" applyFont="1" applyFill="1" applyBorder="1"/>
    <xf numFmtId="172" fontId="6" fillId="11" borderId="11" xfId="0" applyNumberFormat="1" applyFont="1" applyFill="1" applyBorder="1" applyAlignment="1">
      <alignment horizontal="right"/>
    </xf>
    <xf numFmtId="172" fontId="6" fillId="11" borderId="11" xfId="0" applyNumberFormat="1" applyFont="1" applyFill="1" applyBorder="1"/>
    <xf numFmtId="172" fontId="0" fillId="11" borderId="11" xfId="0" applyNumberFormat="1" applyFill="1" applyBorder="1" applyAlignment="1">
      <alignment horizontal="right"/>
    </xf>
    <xf numFmtId="165" fontId="30" fillId="5" borderId="0" xfId="0" applyNumberFormat="1" applyFont="1" applyFill="1" applyAlignment="1">
      <alignment horizontal="center"/>
    </xf>
    <xf numFmtId="165" fontId="28" fillId="5" borderId="7" xfId="0" applyNumberFormat="1" applyFont="1" applyFill="1" applyBorder="1"/>
    <xf numFmtId="8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2" fillId="8" borderId="9" xfId="0" applyFont="1" applyFill="1" applyBorder="1" applyAlignment="1">
      <alignment horizontal="center"/>
    </xf>
    <xf numFmtId="15" fontId="27" fillId="8" borderId="4" xfId="0" applyNumberFormat="1" applyFont="1" applyFill="1" applyBorder="1" applyAlignment="1">
      <alignment horizontal="center"/>
    </xf>
    <xf numFmtId="14" fontId="5" fillId="8" borderId="5" xfId="0" applyNumberFormat="1" applyFont="1" applyFill="1" applyBorder="1" applyAlignment="1">
      <alignment horizontal="center"/>
    </xf>
    <xf numFmtId="0" fontId="0" fillId="3" borderId="16" xfId="0" applyFill="1" applyBorder="1"/>
    <xf numFmtId="0" fontId="16" fillId="3" borderId="1" xfId="0" applyFont="1" applyFill="1" applyBorder="1"/>
    <xf numFmtId="168" fontId="0" fillId="3" borderId="1" xfId="0" applyNumberFormat="1" applyFill="1" applyBorder="1"/>
    <xf numFmtId="168" fontId="5" fillId="3" borderId="1" xfId="0" applyNumberFormat="1" applyFont="1" applyFill="1" applyBorder="1"/>
    <xf numFmtId="0" fontId="0" fillId="3" borderId="17" xfId="0" applyFill="1" applyBorder="1"/>
    <xf numFmtId="0" fontId="16" fillId="3" borderId="3" xfId="0" applyFont="1" applyFill="1" applyBorder="1"/>
    <xf numFmtId="168" fontId="0" fillId="3" borderId="3" xfId="0" applyNumberFormat="1" applyFill="1" applyBorder="1"/>
    <xf numFmtId="168" fontId="5" fillId="3" borderId="3" xfId="0" applyNumberFormat="1" applyFont="1" applyFill="1" applyBorder="1"/>
    <xf numFmtId="0" fontId="7" fillId="0" borderId="0" xfId="0" applyFont="1" applyAlignment="1">
      <alignment vertical="center"/>
    </xf>
    <xf numFmtId="165" fontId="2" fillId="0" borderId="0" xfId="0" applyNumberFormat="1" applyFont="1" applyFill="1" applyBorder="1"/>
    <xf numFmtId="165" fontId="2" fillId="0" borderId="18" xfId="0" applyNumberFormat="1" applyFont="1" applyFill="1" applyBorder="1"/>
    <xf numFmtId="165" fontId="2" fillId="0" borderId="19" xfId="0" applyNumberFormat="1" applyFont="1" applyFill="1" applyBorder="1"/>
    <xf numFmtId="0" fontId="0" fillId="12" borderId="0" xfId="0" applyFill="1" applyAlignment="1">
      <alignment horizontal="center"/>
    </xf>
    <xf numFmtId="0" fontId="5" fillId="12" borderId="0" xfId="0" applyFont="1" applyFill="1" applyAlignment="1" applyProtection="1">
      <alignment horizontal="left"/>
      <protection locked="0"/>
    </xf>
    <xf numFmtId="14" fontId="5" fillId="12" borderId="0" xfId="0" applyNumberFormat="1" applyFont="1" applyFill="1"/>
    <xf numFmtId="165" fontId="5" fillId="12" borderId="0" xfId="0" applyNumberFormat="1" applyFont="1" applyFill="1"/>
    <xf numFmtId="165" fontId="2" fillId="12" borderId="20" xfId="0" applyNumberFormat="1" applyFont="1" applyFill="1" applyBorder="1"/>
    <xf numFmtId="0" fontId="27" fillId="12" borderId="3" xfId="2" applyFont="1" applyFill="1" applyBorder="1" applyProtection="1">
      <protection locked="0"/>
    </xf>
    <xf numFmtId="168" fontId="5" fillId="12" borderId="0" xfId="0" applyNumberFormat="1" applyFont="1" applyFill="1"/>
    <xf numFmtId="165" fontId="2" fillId="12" borderId="19" xfId="0" applyNumberFormat="1" applyFont="1" applyFill="1" applyBorder="1"/>
    <xf numFmtId="14" fontId="7" fillId="13" borderId="0" xfId="0" applyNumberFormat="1" applyFont="1" applyFill="1"/>
    <xf numFmtId="166" fontId="2" fillId="0" borderId="0" xfId="0" applyNumberFormat="1" applyFont="1"/>
    <xf numFmtId="164" fontId="2" fillId="0" borderId="0" xfId="0" applyNumberFormat="1" applyFont="1"/>
    <xf numFmtId="165" fontId="20" fillId="6" borderId="9" xfId="0" applyNumberFormat="1" applyFont="1" applyFill="1" applyBorder="1" applyAlignment="1">
      <alignment horizontal="center"/>
    </xf>
    <xf numFmtId="165" fontId="38" fillId="6" borderId="9" xfId="0" applyNumberFormat="1" applyFont="1" applyFill="1" applyBorder="1" applyAlignment="1">
      <alignment horizontal="center"/>
    </xf>
    <xf numFmtId="165" fontId="20" fillId="7" borderId="9" xfId="0" applyNumberFormat="1" applyFont="1" applyFill="1" applyBorder="1" applyAlignment="1">
      <alignment horizontal="center"/>
    </xf>
    <xf numFmtId="165" fontId="38" fillId="7" borderId="9" xfId="0" applyNumberFormat="1" applyFont="1" applyFill="1" applyBorder="1" applyAlignment="1">
      <alignment horizontal="center"/>
    </xf>
    <xf numFmtId="14" fontId="7" fillId="14" borderId="0" xfId="0" applyNumberFormat="1" applyFont="1" applyFill="1"/>
    <xf numFmtId="0" fontId="7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0" fontId="2" fillId="13" borderId="9" xfId="0" applyFont="1" applyFill="1" applyBorder="1" applyAlignment="1">
      <alignment wrapText="1"/>
    </xf>
    <xf numFmtId="0" fontId="0" fillId="13" borderId="21" xfId="0" applyFill="1" applyBorder="1"/>
    <xf numFmtId="0" fontId="0" fillId="13" borderId="22" xfId="0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72" fontId="2" fillId="13" borderId="22" xfId="0" applyNumberFormat="1" applyFont="1" applyFill="1" applyBorder="1"/>
    <xf numFmtId="165" fontId="6" fillId="13" borderId="7" xfId="0" applyNumberFormat="1" applyFont="1" applyFill="1" applyBorder="1" applyAlignment="1">
      <alignment horizontal="right"/>
    </xf>
    <xf numFmtId="165" fontId="39" fillId="8" borderId="9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/>
    <xf numFmtId="165" fontId="36" fillId="14" borderId="10" xfId="0" applyNumberFormat="1" applyFont="1" applyFill="1" applyBorder="1"/>
    <xf numFmtId="165" fontId="36" fillId="14" borderId="11" xfId="0" applyNumberFormat="1" applyFont="1" applyFill="1" applyBorder="1"/>
    <xf numFmtId="165" fontId="36" fillId="14" borderId="12" xfId="0" applyNumberFormat="1" applyFont="1" applyFill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25" xfId="0" applyNumberFormat="1" applyFont="1" applyFill="1" applyBorder="1"/>
    <xf numFmtId="164" fontId="0" fillId="0" borderId="26" xfId="0" applyNumberFormat="1" applyBorder="1"/>
    <xf numFmtId="164" fontId="0" fillId="0" borderId="0" xfId="0" applyNumberFormat="1" applyBorder="1"/>
    <xf numFmtId="165" fontId="30" fillId="5" borderId="7" xfId="0" applyNumberFormat="1" applyFont="1" applyFill="1" applyBorder="1"/>
    <xf numFmtId="14" fontId="40" fillId="2" borderId="0" xfId="0" applyNumberFormat="1" applyFont="1" applyFill="1" applyAlignment="1"/>
    <xf numFmtId="0" fontId="40" fillId="2" borderId="0" xfId="0" applyFont="1" applyFill="1" applyAlignment="1"/>
    <xf numFmtId="165" fontId="22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0" fontId="0" fillId="12" borderId="0" xfId="0" applyFill="1"/>
    <xf numFmtId="0" fontId="23" fillId="0" borderId="0" xfId="0" applyFont="1"/>
    <xf numFmtId="165" fontId="7" fillId="0" borderId="0" xfId="0" applyNumberFormat="1" applyFont="1" applyFill="1"/>
    <xf numFmtId="8" fontId="0" fillId="0" borderId="0" xfId="0" applyNumberFormat="1"/>
    <xf numFmtId="165" fontId="24" fillId="0" borderId="0" xfId="0" applyNumberFormat="1" applyFont="1"/>
    <xf numFmtId="165" fontId="44" fillId="8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3" fillId="14" borderId="10" xfId="0" applyNumberFormat="1" applyFont="1" applyFill="1" applyBorder="1"/>
    <xf numFmtId="165" fontId="43" fillId="14" borderId="11" xfId="0" applyNumberFormat="1" applyFont="1" applyFill="1" applyBorder="1"/>
    <xf numFmtId="165" fontId="43" fillId="14" borderId="12" xfId="0" applyNumberFormat="1" applyFont="1" applyFill="1" applyBorder="1"/>
    <xf numFmtId="165" fontId="37" fillId="0" borderId="0" xfId="0" applyNumberFormat="1" applyFont="1"/>
    <xf numFmtId="164" fontId="0" fillId="0" borderId="0" xfId="0" applyNumberFormat="1"/>
    <xf numFmtId="0" fontId="0" fillId="14" borderId="13" xfId="0" applyFill="1" applyBorder="1" applyAlignment="1">
      <alignment horizontal="center"/>
    </xf>
    <xf numFmtId="0" fontId="27" fillId="14" borderId="14" xfId="2" applyFont="1" applyFill="1" applyBorder="1" applyProtection="1">
      <protection locked="0"/>
    </xf>
    <xf numFmtId="164" fontId="6" fillId="14" borderId="15" xfId="0" applyNumberFormat="1" applyFont="1" applyFill="1" applyBorder="1"/>
    <xf numFmtId="0" fontId="0" fillId="15" borderId="13" xfId="0" applyFill="1" applyBorder="1" applyAlignment="1">
      <alignment horizontal="center"/>
    </xf>
    <xf numFmtId="0" fontId="6" fillId="15" borderId="14" xfId="2" applyFont="1" applyFill="1" applyBorder="1" applyProtection="1">
      <protection locked="0"/>
    </xf>
    <xf numFmtId="164" fontId="6" fillId="15" borderId="15" xfId="0" applyNumberFormat="1" applyFont="1" applyFill="1" applyBorder="1"/>
    <xf numFmtId="0" fontId="27" fillId="15" borderId="14" xfId="2" applyFont="1" applyFill="1" applyBorder="1" applyProtection="1">
      <protection locked="0"/>
    </xf>
    <xf numFmtId="0" fontId="0" fillId="15" borderId="27" xfId="0" applyFill="1" applyBorder="1" applyAlignment="1">
      <alignment horizontal="center"/>
    </xf>
    <xf numFmtId="0" fontId="27" fillId="15" borderId="2" xfId="2" applyFont="1" applyFill="1" applyBorder="1" applyProtection="1">
      <protection locked="0"/>
    </xf>
    <xf numFmtId="164" fontId="6" fillId="15" borderId="28" xfId="0" applyNumberFormat="1" applyFont="1" applyFill="1" applyBorder="1"/>
    <xf numFmtId="0" fontId="6" fillId="12" borderId="0" xfId="2" applyFont="1" applyFill="1" applyAlignment="1" applyProtection="1">
      <alignment horizontal="center"/>
      <protection locked="0"/>
    </xf>
    <xf numFmtId="0" fontId="27" fillId="12" borderId="0" xfId="2" applyFont="1" applyFill="1" applyProtection="1">
      <protection locked="0"/>
    </xf>
    <xf numFmtId="165" fontId="24" fillId="12" borderId="0" xfId="0" applyNumberFormat="1" applyFont="1" applyFill="1"/>
    <xf numFmtId="165" fontId="13" fillId="12" borderId="0" xfId="0" applyNumberFormat="1" applyFont="1" applyFill="1"/>
    <xf numFmtId="0" fontId="0" fillId="15" borderId="0" xfId="0" applyFill="1" applyAlignment="1">
      <alignment horizontal="center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/>
    <xf numFmtId="165" fontId="13" fillId="15" borderId="0" xfId="0" applyNumberFormat="1" applyFont="1" applyFill="1"/>
    <xf numFmtId="164" fontId="2" fillId="16" borderId="5" xfId="0" applyNumberFormat="1" applyFont="1" applyFill="1" applyBorder="1"/>
    <xf numFmtId="168" fontId="24" fillId="17" borderId="9" xfId="0" applyNumberFormat="1" applyFont="1" applyFill="1" applyBorder="1"/>
    <xf numFmtId="168" fontId="37" fillId="17" borderId="9" xfId="0" applyNumberFormat="1" applyFont="1" applyFill="1" applyBorder="1"/>
    <xf numFmtId="165" fontId="2" fillId="18" borderId="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19" xfId="0" applyFont="1" applyFill="1" applyBorder="1"/>
    <xf numFmtId="165" fontId="42" fillId="15" borderId="19" xfId="0" applyNumberFormat="1" applyFont="1" applyFill="1" applyBorder="1"/>
    <xf numFmtId="165" fontId="6" fillId="15" borderId="29" xfId="0" applyNumberFormat="1" applyFont="1" applyFill="1" applyBorder="1"/>
    <xf numFmtId="0" fontId="6" fillId="15" borderId="29" xfId="0" applyFont="1" applyFill="1" applyBorder="1"/>
    <xf numFmtId="165" fontId="42" fillId="15" borderId="29" xfId="0" applyNumberFormat="1" applyFont="1" applyFill="1" applyBorder="1"/>
    <xf numFmtId="0" fontId="5" fillId="15" borderId="0" xfId="0" applyFont="1" applyFill="1" applyBorder="1" applyAlignment="1" applyProtection="1">
      <alignment horizontal="left"/>
      <protection locked="0"/>
    </xf>
    <xf numFmtId="14" fontId="5" fillId="15" borderId="0" xfId="0" applyNumberFormat="1" applyFont="1" applyFill="1" applyBorder="1"/>
    <xf numFmtId="14" fontId="5" fillId="15" borderId="1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 applyBorder="1"/>
    <xf numFmtId="165" fontId="5" fillId="15" borderId="0" xfId="0" applyNumberFormat="1" applyFont="1" applyFill="1" applyBorder="1"/>
    <xf numFmtId="165" fontId="2" fillId="15" borderId="19" xfId="0" applyNumberFormat="1" applyFont="1" applyFill="1" applyBorder="1"/>
    <xf numFmtId="165" fontId="5" fillId="15" borderId="3" xfId="0" applyNumberFormat="1" applyFont="1" applyFill="1" applyBorder="1"/>
    <xf numFmtId="165" fontId="5" fillId="15" borderId="34" xfId="0" applyNumberFormat="1" applyFont="1" applyFill="1" applyBorder="1"/>
    <xf numFmtId="0" fontId="8" fillId="20" borderId="9" xfId="0" applyFont="1" applyFill="1" applyBorder="1" applyAlignment="1">
      <alignment horizontal="center"/>
    </xf>
    <xf numFmtId="172" fontId="8" fillId="20" borderId="9" xfId="0" applyNumberFormat="1" applyFont="1" applyFill="1" applyBorder="1"/>
    <xf numFmtId="165" fontId="20" fillId="20" borderId="9" xfId="0" applyNumberFormat="1" applyFont="1" applyFill="1" applyBorder="1" applyAlignment="1">
      <alignment horizontal="center"/>
    </xf>
    <xf numFmtId="165" fontId="38" fillId="20" borderId="9" xfId="0" applyNumberFormat="1" applyFont="1" applyFill="1" applyBorder="1" applyAlignment="1">
      <alignment horizontal="center"/>
    </xf>
    <xf numFmtId="165" fontId="20" fillId="21" borderId="9" xfId="0" applyNumberFormat="1" applyFont="1" applyFill="1" applyBorder="1" applyAlignment="1">
      <alignment horizontal="center"/>
    </xf>
    <xf numFmtId="165" fontId="38" fillId="21" borderId="9" xfId="0" applyNumberFormat="1" applyFont="1" applyFill="1" applyBorder="1" applyAlignment="1">
      <alignment horizontal="center"/>
    </xf>
    <xf numFmtId="165" fontId="26" fillId="22" borderId="9" xfId="0" applyNumberFormat="1" applyFont="1" applyFill="1" applyBorder="1" applyAlignment="1">
      <alignment horizontal="center"/>
    </xf>
    <xf numFmtId="165" fontId="31" fillId="22" borderId="9" xfId="0" applyNumberFormat="1" applyFont="1" applyFill="1" applyBorder="1" applyAlignment="1">
      <alignment horizontal="center"/>
    </xf>
    <xf numFmtId="165" fontId="6" fillId="22" borderId="6" xfId="0" applyNumberFormat="1" applyFont="1" applyFill="1" applyBorder="1"/>
    <xf numFmtId="165" fontId="6" fillId="22" borderId="7" xfId="0" applyNumberFormat="1" applyFont="1" applyFill="1" applyBorder="1"/>
    <xf numFmtId="0" fontId="33" fillId="23" borderId="9" xfId="0" applyFont="1" applyFill="1" applyBorder="1" applyAlignment="1">
      <alignment horizontal="center"/>
    </xf>
    <xf numFmtId="165" fontId="46" fillId="8" borderId="9" xfId="0" applyNumberFormat="1" applyFont="1" applyFill="1" applyBorder="1" applyAlignment="1">
      <alignment horizontal="center" vertical="center"/>
    </xf>
    <xf numFmtId="165" fontId="35" fillId="8" borderId="9" xfId="0" applyNumberFormat="1" applyFont="1" applyFill="1" applyBorder="1" applyAlignment="1">
      <alignment horizontal="center" vertical="center"/>
    </xf>
    <xf numFmtId="165" fontId="29" fillId="20" borderId="9" xfId="0" applyNumberFormat="1" applyFont="1" applyFill="1" applyBorder="1" applyAlignment="1">
      <alignment horizontal="center" vertical="center" wrapText="1"/>
    </xf>
    <xf numFmtId="165" fontId="29" fillId="21" borderId="9" xfId="0" applyNumberFormat="1" applyFont="1" applyFill="1" applyBorder="1" applyAlignment="1">
      <alignment horizontal="center" vertical="center" wrapText="1"/>
    </xf>
    <xf numFmtId="165" fontId="6" fillId="22" borderId="7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2" fontId="2" fillId="20" borderId="9" xfId="0" applyNumberFormat="1" applyFont="1" applyFill="1" applyBorder="1"/>
    <xf numFmtId="165" fontId="32" fillId="12" borderId="9" xfId="0" applyNumberFormat="1" applyFont="1" applyFill="1" applyBorder="1"/>
    <xf numFmtId="165" fontId="44" fillId="12" borderId="9" xfId="0" applyNumberFormat="1" applyFont="1" applyFill="1" applyBorder="1"/>
    <xf numFmtId="165" fontId="39" fillId="12" borderId="9" xfId="0" applyNumberFormat="1" applyFont="1" applyFill="1" applyBorder="1"/>
    <xf numFmtId="8" fontId="32" fillId="12" borderId="9" xfId="0" applyNumberFormat="1" applyFont="1" applyFill="1" applyBorder="1"/>
    <xf numFmtId="0" fontId="47" fillId="0" borderId="0" xfId="0" applyFont="1"/>
    <xf numFmtId="0" fontId="6" fillId="24" borderId="0" xfId="0" applyFont="1" applyFill="1" applyAlignment="1">
      <alignment vertical="center"/>
    </xf>
    <xf numFmtId="14" fontId="7" fillId="25" borderId="0" xfId="0" applyNumberFormat="1" applyFont="1" applyFill="1"/>
    <xf numFmtId="0" fontId="7" fillId="25" borderId="0" xfId="0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1" fillId="0" borderId="0" xfId="0" applyFont="1"/>
    <xf numFmtId="0" fontId="48" fillId="0" borderId="0" xfId="0" applyFont="1"/>
    <xf numFmtId="165" fontId="43" fillId="0" borderId="0" xfId="0" applyNumberFormat="1" applyFont="1"/>
    <xf numFmtId="0" fontId="7" fillId="24" borderId="0" xfId="0" applyFont="1" applyFill="1"/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4" fontId="2" fillId="8" borderId="27" xfId="0" applyNumberFormat="1" applyFont="1" applyFill="1" applyBorder="1" applyAlignment="1">
      <alignment horizontal="center"/>
    </xf>
    <xf numFmtId="14" fontId="2" fillId="8" borderId="28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wrapText="1"/>
    </xf>
    <xf numFmtId="14" fontId="5" fillId="8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5" fontId="27" fillId="8" borderId="4" xfId="0" applyNumberFormat="1" applyFont="1" applyFill="1" applyBorder="1" applyAlignment="1">
      <alignment horizontal="center" wrapText="1"/>
    </xf>
    <xf numFmtId="15" fontId="27" fillId="8" borderId="5" xfId="0" applyNumberFormat="1" applyFont="1" applyFill="1" applyBorder="1" applyAlignment="1">
      <alignment horizontal="center" wrapText="1"/>
    </xf>
    <xf numFmtId="165" fontId="26" fillId="6" borderId="30" xfId="0" applyNumberFormat="1" applyFont="1" applyFill="1" applyBorder="1" applyAlignment="1">
      <alignment horizontal="center"/>
    </xf>
    <xf numFmtId="0" fontId="26" fillId="6" borderId="31" xfId="0" applyFont="1" applyFill="1" applyBorder="1" applyAlignment="1">
      <alignment horizontal="center"/>
    </xf>
    <xf numFmtId="165" fontId="26" fillId="7" borderId="30" xfId="0" applyNumberFormat="1" applyFont="1" applyFill="1" applyBorder="1" applyAlignment="1">
      <alignment horizontal="center"/>
    </xf>
    <xf numFmtId="0" fontId="26" fillId="7" borderId="31" xfId="0" applyFont="1" applyFill="1" applyBorder="1" applyAlignment="1">
      <alignment horizontal="center"/>
    </xf>
    <xf numFmtId="172" fontId="2" fillId="20" borderId="30" xfId="0" applyNumberFormat="1" applyFont="1" applyFill="1" applyBorder="1" applyAlignment="1">
      <alignment horizontal="center"/>
    </xf>
    <xf numFmtId="172" fontId="2" fillId="20" borderId="31" xfId="0" applyNumberFormat="1" applyFont="1" applyFill="1" applyBorder="1" applyAlignment="1">
      <alignment horizontal="center"/>
    </xf>
    <xf numFmtId="165" fontId="26" fillId="21" borderId="30" xfId="0" applyNumberFormat="1" applyFont="1" applyFill="1" applyBorder="1" applyAlignment="1">
      <alignment horizontal="center"/>
    </xf>
    <xf numFmtId="0" fontId="26" fillId="21" borderId="31" xfId="0" applyFont="1" applyFill="1" applyBorder="1" applyAlignment="1">
      <alignment horizontal="center"/>
    </xf>
    <xf numFmtId="0" fontId="45" fillId="0" borderId="27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LPL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350704.73999999987</c:v>
                </c:pt>
                <c:pt idx="1">
                  <c:v>192344.78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3-4D97-B756-45563C372C3A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231399.6</c:v>
                </c:pt>
                <c:pt idx="1">
                  <c:v>254665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D97-B756-45563C372C3A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2063949.9399999953</c:v>
                </c:pt>
                <c:pt idx="1">
                  <c:v>2001629.7199999951</c:v>
                </c:pt>
                <c:pt idx="2">
                  <c:v>2001629.7199999951</c:v>
                </c:pt>
                <c:pt idx="3">
                  <c:v>2001629.7199999951</c:v>
                </c:pt>
                <c:pt idx="4">
                  <c:v>2001629.7199999951</c:v>
                </c:pt>
                <c:pt idx="5">
                  <c:v>2001629.7199999951</c:v>
                </c:pt>
                <c:pt idx="6">
                  <c:v>2001629.7199999951</c:v>
                </c:pt>
                <c:pt idx="7">
                  <c:v>2001629.7199999951</c:v>
                </c:pt>
                <c:pt idx="8">
                  <c:v>2001629.7199999951</c:v>
                </c:pt>
                <c:pt idx="9">
                  <c:v>2001629.7199999951</c:v>
                </c:pt>
                <c:pt idx="10">
                  <c:v>2001629.7199999951</c:v>
                </c:pt>
                <c:pt idx="11">
                  <c:v>2001629.7199999951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D97-B756-45563C372C3A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D73-4D97-B756-45563C372C3A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2D73-4D97-B756-45563C372C3A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D73-4D97-B756-45563C372C3A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2D73-4D97-B756-45563C37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578048"/>
        <c:axId val="1"/>
      </c:barChart>
      <c:catAx>
        <c:axId val="14835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483578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57332307145817"/>
          <c:y val="0.88135486910290051"/>
          <c:w val="0.84932141377064707"/>
          <c:h val="9.92510936132983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</xdr:colOff>
      <xdr:row>4</xdr:row>
      <xdr:rowOff>19051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49AB5670-0189-4ED7-817E-271ACDBAA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81676" cy="6286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1238250</xdr:colOff>
      <xdr:row>0</xdr:row>
      <xdr:rowOff>9526</xdr:rowOff>
    </xdr:from>
    <xdr:to>
      <xdr:col>1</xdr:col>
      <xdr:colOff>3257549</xdr:colOff>
      <xdr:row>3</xdr:row>
      <xdr:rowOff>114301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D6DD021-098A-3D68-0DC7-57C19C96D681}"/>
            </a:ext>
          </a:extLst>
        </xdr:cNvPr>
        <xdr:cNvSpPr txBox="1"/>
      </xdr:nvSpPr>
      <xdr:spPr>
        <a:xfrm>
          <a:off x="1714500" y="9526"/>
          <a:ext cx="2019299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LA PLATA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962025</xdr:colOff>
      <xdr:row>3</xdr:row>
      <xdr:rowOff>104776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1B9F05D-7CE3-0BF4-937E-66798E2EDA37}"/>
            </a:ext>
          </a:extLst>
        </xdr:cNvPr>
        <xdr:cNvSpPr txBox="1"/>
      </xdr:nvSpPr>
      <xdr:spPr bwMode="auto">
        <a:xfrm>
          <a:off x="0" y="1"/>
          <a:ext cx="1438275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3762375</xdr:colOff>
      <xdr:row>0</xdr:row>
      <xdr:rowOff>114300</xdr:rowOff>
    </xdr:from>
    <xdr:to>
      <xdr:col>2</xdr:col>
      <xdr:colOff>752475</xdr:colOff>
      <xdr:row>3</xdr:row>
      <xdr:rowOff>47625</xdr:rowOff>
    </xdr:to>
    <xdr:pic>
      <xdr:nvPicPr>
        <xdr:cNvPr id="2190307" name="Imagen 5">
          <a:extLst>
            <a:ext uri="{FF2B5EF4-FFF2-40B4-BE49-F238E27FC236}">
              <a16:creationId xmlns:a16="http://schemas.microsoft.com/office/drawing/2014/main" id="{297A4F21-75DD-37BF-D251-7B0BDEB1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143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695325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26787F78-243F-424D-B285-9F6E45A6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294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1685925</xdr:colOff>
      <xdr:row>0</xdr:row>
      <xdr:rowOff>0</xdr:rowOff>
    </xdr:from>
    <xdr:to>
      <xdr:col>2</xdr:col>
      <xdr:colOff>152400</xdr:colOff>
      <xdr:row>0</xdr:row>
      <xdr:rowOff>647700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F97AB241-9D0D-8153-38B9-0DEB4FCF7E5A}"/>
            </a:ext>
          </a:extLst>
        </xdr:cNvPr>
        <xdr:cNvSpPr txBox="1"/>
      </xdr:nvSpPr>
      <xdr:spPr>
        <a:xfrm>
          <a:off x="2524125" y="0"/>
          <a:ext cx="16097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indent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LPL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2401498" name="1 Imagen">
          <a:extLst>
            <a:ext uri="{FF2B5EF4-FFF2-40B4-BE49-F238E27FC236}">
              <a16:creationId xmlns:a16="http://schemas.microsoft.com/office/drawing/2014/main" id="{8EBC223E-F24D-1672-95D1-AF0FC7B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600075</xdr:colOff>
      <xdr:row>0</xdr:row>
      <xdr:rowOff>666750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6BAD2144-2C7F-26B2-B035-6B6C2524587C}"/>
            </a:ext>
          </a:extLst>
        </xdr:cNvPr>
        <xdr:cNvSpPr txBox="1"/>
      </xdr:nvSpPr>
      <xdr:spPr bwMode="auto">
        <a:xfrm>
          <a:off x="0" y="95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3</xdr:col>
      <xdr:colOff>238125</xdr:colOff>
      <xdr:row>0</xdr:row>
      <xdr:rowOff>76200</xdr:rowOff>
    </xdr:from>
    <xdr:to>
      <xdr:col>4</xdr:col>
      <xdr:colOff>723900</xdr:colOff>
      <xdr:row>0</xdr:row>
      <xdr:rowOff>495300</xdr:rowOff>
    </xdr:to>
    <xdr:pic>
      <xdr:nvPicPr>
        <xdr:cNvPr id="2401500" name="Imagen 6">
          <a:extLst>
            <a:ext uri="{FF2B5EF4-FFF2-40B4-BE49-F238E27FC236}">
              <a16:creationId xmlns:a16="http://schemas.microsoft.com/office/drawing/2014/main" id="{F33C31BF-53BD-A231-0799-8A80F312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C1A989C-7B22-4BA0-8106-8AE67E87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9145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323849</xdr:colOff>
      <xdr:row>0</xdr:row>
      <xdr:rowOff>66675</xdr:rowOff>
    </xdr:from>
    <xdr:to>
      <xdr:col>5</xdr:col>
      <xdr:colOff>609599</xdr:colOff>
      <xdr:row>3</xdr:row>
      <xdr:rowOff>190500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53B90835-95E6-7C62-1C51-A0692460E0A4}"/>
            </a:ext>
          </a:extLst>
        </xdr:cNvPr>
        <xdr:cNvSpPr txBox="1"/>
      </xdr:nvSpPr>
      <xdr:spPr>
        <a:xfrm>
          <a:off x="2057399" y="66675"/>
          <a:ext cx="2085975" cy="6762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LPL 2021-2022</a:t>
          </a:r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590550</xdr:colOff>
      <xdr:row>3</xdr:row>
      <xdr:rowOff>228600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16496CB0-5C35-E524-50FB-13D8129ADF93}"/>
            </a:ext>
          </a:extLst>
        </xdr:cNvPr>
        <xdr:cNvSpPr txBox="1"/>
      </xdr:nvSpPr>
      <xdr:spPr bwMode="auto">
        <a:xfrm>
          <a:off x="0" y="1238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7</xdr:col>
      <xdr:colOff>66675</xdr:colOff>
      <xdr:row>1</xdr:row>
      <xdr:rowOff>47625</xdr:rowOff>
    </xdr:from>
    <xdr:to>
      <xdr:col>8</xdr:col>
      <xdr:colOff>581025</xdr:colOff>
      <xdr:row>3</xdr:row>
      <xdr:rowOff>47625</xdr:rowOff>
    </xdr:to>
    <xdr:pic>
      <xdr:nvPicPr>
        <xdr:cNvPr id="2402523" name="Imagen 6">
          <a:extLst>
            <a:ext uri="{FF2B5EF4-FFF2-40B4-BE49-F238E27FC236}">
              <a16:creationId xmlns:a16="http://schemas.microsoft.com/office/drawing/2014/main" id="{54C67035-9490-4D1E-3573-A615DB41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142875</xdr:rowOff>
    </xdr:from>
    <xdr:to>
      <xdr:col>19</xdr:col>
      <xdr:colOff>419100</xdr:colOff>
      <xdr:row>20</xdr:row>
      <xdr:rowOff>0</xdr:rowOff>
    </xdr:to>
    <xdr:graphicFrame macro="">
      <xdr:nvGraphicFramePr>
        <xdr:cNvPr id="2402524" name="Gráfico 1">
          <a:extLst>
            <a:ext uri="{FF2B5EF4-FFF2-40B4-BE49-F238E27FC236}">
              <a16:creationId xmlns:a16="http://schemas.microsoft.com/office/drawing/2014/main" id="{C6985AF5-1597-DC84-656F-271337B5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31"/>
  <sheetViews>
    <sheetView topLeftCell="A7" zoomScaleNormal="100" workbookViewId="0">
      <selection activeCell="E91" sqref="E91"/>
    </sheetView>
  </sheetViews>
  <sheetFormatPr baseColWidth="10" defaultRowHeight="12.75" x14ac:dyDescent="0.2"/>
  <cols>
    <col min="1" max="1" width="7.140625" bestFit="1" customWidth="1"/>
    <col min="2" max="2" width="65.42578125" customWidth="1"/>
    <col min="3" max="3" width="14.140625" customWidth="1"/>
    <col min="4" max="4" width="13.7109375" customWidth="1"/>
    <col min="5" max="5" width="13.85546875" customWidth="1"/>
    <col min="6" max="6" width="13.28515625" customWidth="1"/>
    <col min="7" max="7" width="13.5703125" customWidth="1"/>
    <col min="8" max="8" width="13.7109375" customWidth="1"/>
    <col min="9" max="14" width="11.7109375" customWidth="1"/>
    <col min="15" max="15" width="11.5703125" customWidth="1"/>
    <col min="16" max="16" width="11.7109375" customWidth="1"/>
    <col min="17" max="17" width="11.42578125" customWidth="1"/>
    <col min="18" max="18" width="13.7109375" customWidth="1"/>
    <col min="19" max="19" width="14.7109375" bestFit="1" customWidth="1"/>
  </cols>
  <sheetData>
    <row r="4" spans="1:6" ht="9.75" customHeight="1" thickBot="1" x14ac:dyDescent="0.25"/>
    <row r="5" spans="1:6" ht="19.5" customHeight="1" thickBot="1" x14ac:dyDescent="0.25">
      <c r="A5" s="257" t="s">
        <v>13</v>
      </c>
      <c r="B5" s="258"/>
      <c r="C5" s="118" t="s">
        <v>11</v>
      </c>
      <c r="E5" s="30"/>
    </row>
    <row r="6" spans="1:6" x14ac:dyDescent="0.2">
      <c r="A6" s="187">
        <v>1</v>
      </c>
      <c r="B6" s="188" t="s">
        <v>40</v>
      </c>
      <c r="C6" s="189">
        <f>R79-SUM(C37:Q37)</f>
        <v>0</v>
      </c>
      <c r="E6" s="29"/>
      <c r="F6" s="27"/>
    </row>
    <row r="7" spans="1:6" x14ac:dyDescent="0.2">
      <c r="A7" s="187">
        <v>2</v>
      </c>
      <c r="B7" s="188" t="s">
        <v>46</v>
      </c>
      <c r="C7" s="189">
        <f>R81-SUM(C38:Q38)</f>
        <v>-10389.060000000001</v>
      </c>
      <c r="E7" s="29"/>
      <c r="F7" s="27"/>
    </row>
    <row r="8" spans="1:6" x14ac:dyDescent="0.2">
      <c r="A8" s="187">
        <v>3</v>
      </c>
      <c r="B8" s="188" t="s">
        <v>33</v>
      </c>
      <c r="C8" s="189">
        <f>R83-SUM(C39:Q39)</f>
        <v>0</v>
      </c>
      <c r="E8" s="29"/>
      <c r="F8" s="27"/>
    </row>
    <row r="9" spans="1:6" x14ac:dyDescent="0.2">
      <c r="A9" s="187">
        <v>4</v>
      </c>
      <c r="B9" s="188" t="s">
        <v>34</v>
      </c>
      <c r="C9" s="189">
        <f>R85-SUM(C40:Q40)</f>
        <v>-10389.06</v>
      </c>
      <c r="E9" s="29"/>
      <c r="F9" s="27"/>
    </row>
    <row r="10" spans="1:6" x14ac:dyDescent="0.2">
      <c r="A10" s="187">
        <v>5</v>
      </c>
      <c r="B10" s="188" t="s">
        <v>81</v>
      </c>
      <c r="C10" s="189">
        <f>R87-SUM(C41:Q41)</f>
        <v>0</v>
      </c>
      <c r="E10" s="29"/>
      <c r="F10" s="27"/>
    </row>
    <row r="11" spans="1:6" x14ac:dyDescent="0.2">
      <c r="A11" s="187">
        <v>6</v>
      </c>
      <c r="B11" s="188" t="s">
        <v>91</v>
      </c>
      <c r="C11" s="189">
        <f>R89-SUM(C42:Q42)</f>
        <v>0</v>
      </c>
      <c r="E11" s="29"/>
      <c r="F11" s="27"/>
    </row>
    <row r="12" spans="1:6" x14ac:dyDescent="0.2">
      <c r="A12" s="187">
        <v>7</v>
      </c>
      <c r="B12" s="188" t="s">
        <v>35</v>
      </c>
      <c r="C12" s="189">
        <f>R91-SUM(C43:Q43)</f>
        <v>0</v>
      </c>
      <c r="E12" s="29"/>
      <c r="F12" s="27"/>
    </row>
    <row r="13" spans="1:6" x14ac:dyDescent="0.2">
      <c r="A13" s="187">
        <v>8</v>
      </c>
      <c r="B13" s="188" t="s">
        <v>47</v>
      </c>
      <c r="C13" s="189">
        <f>R93-SUM(C44:Q44)</f>
        <v>0</v>
      </c>
      <c r="E13" s="29"/>
      <c r="F13" s="27"/>
    </row>
    <row r="14" spans="1:6" x14ac:dyDescent="0.2">
      <c r="A14" s="187">
        <v>9</v>
      </c>
      <c r="B14" s="188" t="s">
        <v>36</v>
      </c>
      <c r="C14" s="189">
        <f>R95-SUM(C45:Q45)</f>
        <v>0</v>
      </c>
      <c r="E14" s="29"/>
      <c r="F14" s="27"/>
    </row>
    <row r="15" spans="1:6" x14ac:dyDescent="0.2">
      <c r="A15" s="187">
        <v>10</v>
      </c>
      <c r="B15" s="188" t="s">
        <v>65</v>
      </c>
      <c r="C15" s="189">
        <f>R97-SUM(C46:Q46)</f>
        <v>0</v>
      </c>
      <c r="E15" s="29"/>
      <c r="F15" s="27"/>
    </row>
    <row r="16" spans="1:6" x14ac:dyDescent="0.2">
      <c r="A16" s="187">
        <v>11</v>
      </c>
      <c r="B16" s="188" t="s">
        <v>94</v>
      </c>
      <c r="C16" s="189">
        <f>R99-SUM(C47:Q47)</f>
        <v>0</v>
      </c>
      <c r="E16" s="29"/>
      <c r="F16" s="27"/>
    </row>
    <row r="17" spans="1:6" x14ac:dyDescent="0.2">
      <c r="A17" s="187">
        <v>12</v>
      </c>
      <c r="B17" s="188" t="s">
        <v>73</v>
      </c>
      <c r="C17" s="189">
        <f>R101-SUM(C48:Q48)</f>
        <v>-10389.059999999998</v>
      </c>
      <c r="E17" s="29"/>
      <c r="F17" s="27"/>
    </row>
    <row r="18" spans="1:6" x14ac:dyDescent="0.2">
      <c r="A18" s="187">
        <v>13</v>
      </c>
      <c r="B18" s="188" t="s">
        <v>37</v>
      </c>
      <c r="C18" s="189">
        <f>R103-SUM(C49:Q49)</f>
        <v>0</v>
      </c>
      <c r="E18" s="29"/>
      <c r="F18" s="27"/>
    </row>
    <row r="19" spans="1:6" x14ac:dyDescent="0.2">
      <c r="A19" s="187">
        <v>14</v>
      </c>
      <c r="B19" s="188" t="s">
        <v>38</v>
      </c>
      <c r="C19" s="189">
        <f>R105-SUM(C50:Q50)</f>
        <v>0</v>
      </c>
      <c r="E19" s="29"/>
      <c r="F19" s="27"/>
    </row>
    <row r="20" spans="1:6" x14ac:dyDescent="0.2">
      <c r="A20" s="187">
        <v>15</v>
      </c>
      <c r="B20" s="188" t="s">
        <v>45</v>
      </c>
      <c r="C20" s="189">
        <f>R107-SUM(C51:Q51)</f>
        <v>0</v>
      </c>
      <c r="E20" s="29"/>
      <c r="F20" s="27"/>
    </row>
    <row r="21" spans="1:6" x14ac:dyDescent="0.2">
      <c r="A21" s="187">
        <v>16</v>
      </c>
      <c r="B21" s="188" t="s">
        <v>42</v>
      </c>
      <c r="C21" s="189">
        <f>R109-SUM(C52:Q52)</f>
        <v>0</v>
      </c>
      <c r="E21" s="29"/>
      <c r="F21" s="27"/>
    </row>
    <row r="22" spans="1:6" x14ac:dyDescent="0.2">
      <c r="A22" s="187">
        <v>17</v>
      </c>
      <c r="B22" s="188" t="s">
        <v>44</v>
      </c>
      <c r="C22" s="189">
        <f>R111-SUM(C53:Q53)</f>
        <v>0</v>
      </c>
      <c r="E22" s="29"/>
      <c r="F22" s="27"/>
    </row>
    <row r="23" spans="1:6" x14ac:dyDescent="0.2">
      <c r="A23" s="187">
        <v>18</v>
      </c>
      <c r="B23" s="188" t="s">
        <v>39</v>
      </c>
      <c r="C23" s="189">
        <f>R113-SUM(C54:Q54)</f>
        <v>0</v>
      </c>
      <c r="E23" s="29"/>
      <c r="F23" s="27"/>
    </row>
    <row r="24" spans="1:6" x14ac:dyDescent="0.2">
      <c r="A24" s="187">
        <v>19</v>
      </c>
      <c r="B24" s="188" t="s">
        <v>43</v>
      </c>
      <c r="C24" s="189">
        <f>R115-SUM(C55:Q55)</f>
        <v>0</v>
      </c>
      <c r="E24" s="29"/>
      <c r="F24" s="27"/>
    </row>
    <row r="25" spans="1:6" x14ac:dyDescent="0.2">
      <c r="A25" s="187">
        <v>20</v>
      </c>
      <c r="B25" s="188" t="s">
        <v>48</v>
      </c>
      <c r="C25" s="189">
        <f>R117-SUM(C56:Q56)</f>
        <v>0</v>
      </c>
      <c r="E25" s="29"/>
      <c r="F25" s="27"/>
    </row>
    <row r="26" spans="1:6" x14ac:dyDescent="0.2">
      <c r="A26" s="187"/>
      <c r="B26" s="188"/>
      <c r="C26" s="189">
        <f>R124-SUM(C57:Q57)</f>
        <v>0</v>
      </c>
      <c r="E26" s="29"/>
      <c r="F26" s="27"/>
    </row>
    <row r="27" spans="1:6" x14ac:dyDescent="0.2">
      <c r="A27" s="187"/>
      <c r="B27" s="188"/>
      <c r="C27" s="189">
        <f>R124-SUM(C58:Q58)</f>
        <v>0</v>
      </c>
      <c r="E27" s="29"/>
      <c r="F27" s="27"/>
    </row>
    <row r="28" spans="1:6" x14ac:dyDescent="0.2">
      <c r="A28" s="187"/>
      <c r="B28" s="188"/>
      <c r="C28" s="189">
        <f>R124-SUM(C57:Q57)</f>
        <v>0</v>
      </c>
      <c r="E28" s="29"/>
      <c r="F28" s="27"/>
    </row>
    <row r="29" spans="1:6" x14ac:dyDescent="0.2">
      <c r="A29" s="190">
        <v>1</v>
      </c>
      <c r="B29" s="191" t="s">
        <v>78</v>
      </c>
      <c r="C29" s="192">
        <f>R125-SUM(C60:Q60)</f>
        <v>-127949</v>
      </c>
      <c r="E29" s="29"/>
    </row>
    <row r="30" spans="1:6" x14ac:dyDescent="0.2">
      <c r="A30" s="190">
        <v>2</v>
      </c>
      <c r="B30" s="193"/>
      <c r="C30" s="192"/>
      <c r="D30" s="167"/>
      <c r="E30" s="178"/>
    </row>
    <row r="31" spans="1:6" ht="13.5" thickBot="1" x14ac:dyDescent="0.25">
      <c r="A31" s="194"/>
      <c r="B31" s="195"/>
      <c r="C31" s="196"/>
      <c r="D31" s="167"/>
    </row>
    <row r="32" spans="1:6" ht="13.5" thickBot="1" x14ac:dyDescent="0.25">
      <c r="B32" s="32" t="s">
        <v>14</v>
      </c>
      <c r="C32" s="205">
        <f>SUM(C6:C29)</f>
        <v>-159116.18</v>
      </c>
      <c r="D32" s="186">
        <f>SUM(D6:D31)</f>
        <v>0</v>
      </c>
      <c r="E32" s="116"/>
      <c r="F32" s="2"/>
    </row>
    <row r="33" spans="1:17" x14ac:dyDescent="0.2">
      <c r="C33" s="166"/>
      <c r="D33" s="168">
        <f>C32+C33</f>
        <v>-159116.18</v>
      </c>
      <c r="E33" s="178"/>
    </row>
    <row r="34" spans="1:17" ht="13.5" thickBot="1" x14ac:dyDescent="0.25">
      <c r="C34" s="36"/>
      <c r="D34" s="36"/>
    </row>
    <row r="35" spans="1:17" ht="12.75" customHeight="1" x14ac:dyDescent="0.2">
      <c r="A35" s="259" t="s">
        <v>4</v>
      </c>
      <c r="B35" s="260"/>
      <c r="C35" s="265" t="s">
        <v>97</v>
      </c>
      <c r="D35" s="119">
        <v>44754</v>
      </c>
      <c r="E35" s="119">
        <v>44781</v>
      </c>
      <c r="F35" s="119"/>
      <c r="G35" s="119"/>
      <c r="H35" s="119"/>
      <c r="I35" s="119"/>
      <c r="J35" s="119"/>
      <c r="K35" s="119"/>
      <c r="L35" s="119"/>
      <c r="M35" s="119"/>
      <c r="N35" s="271" t="s">
        <v>95</v>
      </c>
      <c r="O35" s="119"/>
      <c r="P35" s="119"/>
      <c r="Q35" s="119"/>
    </row>
    <row r="36" spans="1:17" ht="13.5" thickBot="1" x14ac:dyDescent="0.25">
      <c r="A36" s="261" t="s">
        <v>1</v>
      </c>
      <c r="B36" s="262"/>
      <c r="C36" s="266" t="s">
        <v>7</v>
      </c>
      <c r="D36" s="120" t="s">
        <v>5</v>
      </c>
      <c r="E36" s="120" t="s">
        <v>5</v>
      </c>
      <c r="F36" s="120" t="s">
        <v>66</v>
      </c>
      <c r="G36" s="120" t="s">
        <v>5</v>
      </c>
      <c r="H36" s="120" t="s">
        <v>5</v>
      </c>
      <c r="I36" s="120" t="s">
        <v>7</v>
      </c>
      <c r="J36" s="120" t="s">
        <v>7</v>
      </c>
      <c r="K36" s="120" t="s">
        <v>7</v>
      </c>
      <c r="L36" s="120" t="s">
        <v>7</v>
      </c>
      <c r="M36" s="120" t="s">
        <v>7</v>
      </c>
      <c r="N36" s="272"/>
      <c r="O36" s="120" t="s">
        <v>7</v>
      </c>
      <c r="P36" s="120" t="s">
        <v>7</v>
      </c>
      <c r="Q36" s="120" t="s">
        <v>7</v>
      </c>
    </row>
    <row r="37" spans="1:17" x14ac:dyDescent="0.2">
      <c r="A37" s="46">
        <v>1</v>
      </c>
      <c r="B37" s="47" t="s">
        <v>40</v>
      </c>
      <c r="C37" s="179"/>
      <c r="D37" s="27">
        <v>10389.06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">
      <c r="A38" s="197">
        <v>2</v>
      </c>
      <c r="B38" s="198" t="s">
        <v>46</v>
      </c>
      <c r="C38" s="199">
        <v>10007.91</v>
      </c>
      <c r="D38" s="200">
        <v>10389.06</v>
      </c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</row>
    <row r="39" spans="1:17" x14ac:dyDescent="0.2">
      <c r="A39" s="30">
        <v>3</v>
      </c>
      <c r="B39" s="43" t="s">
        <v>33</v>
      </c>
      <c r="C39" s="179">
        <v>2223.98</v>
      </c>
      <c r="D39" s="27">
        <v>2308.6799999999998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">
      <c r="A40" s="197">
        <v>4</v>
      </c>
      <c r="B40" s="198" t="s">
        <v>34</v>
      </c>
      <c r="C40" s="199"/>
      <c r="D40" s="200">
        <v>10389.06</v>
      </c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</row>
    <row r="41" spans="1:17" x14ac:dyDescent="0.2">
      <c r="A41" s="46">
        <v>5</v>
      </c>
      <c r="B41" s="47" t="s">
        <v>81</v>
      </c>
      <c r="C41" s="179"/>
      <c r="D41" s="27">
        <v>17315.099999999999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">
      <c r="A42" s="197">
        <v>6</v>
      </c>
      <c r="B42" s="198" t="s">
        <v>91</v>
      </c>
      <c r="C42" s="199"/>
      <c r="D42" s="200">
        <v>17315.099999999999</v>
      </c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</row>
    <row r="43" spans="1:17" x14ac:dyDescent="0.2">
      <c r="A43" s="30">
        <v>7</v>
      </c>
      <c r="B43" s="43" t="s">
        <v>35</v>
      </c>
      <c r="C43" s="179">
        <v>10007.91</v>
      </c>
      <c r="D43" s="27">
        <v>10389.06</v>
      </c>
      <c r="E43" s="27">
        <v>13699.619999999999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A44" s="197">
        <v>8</v>
      </c>
      <c r="B44" s="198" t="s">
        <v>47</v>
      </c>
      <c r="C44" s="199"/>
      <c r="D44" s="200">
        <v>2308.6799999999998</v>
      </c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</row>
    <row r="45" spans="1:17" x14ac:dyDescent="0.2">
      <c r="A45" s="30">
        <v>9</v>
      </c>
      <c r="B45" s="43" t="s">
        <v>36</v>
      </c>
      <c r="C45" s="179"/>
      <c r="D45" s="27">
        <v>30012.84</v>
      </c>
      <c r="E45" s="27">
        <v>39576.68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2">
      <c r="A46" s="197">
        <v>10</v>
      </c>
      <c r="B46" s="198" t="s">
        <v>65</v>
      </c>
      <c r="C46" s="199"/>
      <c r="D46" s="200">
        <v>10389.06</v>
      </c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</row>
    <row r="47" spans="1:17" x14ac:dyDescent="0.2">
      <c r="A47" s="46">
        <v>11</v>
      </c>
      <c r="B47" s="47" t="s">
        <v>94</v>
      </c>
      <c r="C47" s="179"/>
      <c r="D47" s="27">
        <v>2308.6799999999998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">
      <c r="A48" s="197">
        <v>12</v>
      </c>
      <c r="B48" s="198" t="s">
        <v>73</v>
      </c>
      <c r="C48" s="199">
        <v>29272.32</v>
      </c>
      <c r="D48" s="200">
        <v>10389.06</v>
      </c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</row>
    <row r="49" spans="1:18" x14ac:dyDescent="0.2">
      <c r="A49" s="46">
        <v>13</v>
      </c>
      <c r="B49" s="47" t="s">
        <v>37</v>
      </c>
      <c r="C49" s="179"/>
      <c r="D49" s="27">
        <v>2308.6799999999998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8" x14ac:dyDescent="0.2">
      <c r="A50" s="197">
        <v>14</v>
      </c>
      <c r="B50" s="198" t="s">
        <v>38</v>
      </c>
      <c r="C50" s="199"/>
      <c r="D50" s="200">
        <v>17315.099999999999</v>
      </c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</row>
    <row r="51" spans="1:18" x14ac:dyDescent="0.2">
      <c r="A51" s="30">
        <v>15</v>
      </c>
      <c r="B51" s="43" t="s">
        <v>45</v>
      </c>
      <c r="C51" s="179">
        <v>28911.74</v>
      </c>
      <c r="D51" s="27">
        <v>30012.84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8" x14ac:dyDescent="0.2">
      <c r="A52" s="197">
        <v>16</v>
      </c>
      <c r="B52" s="198" t="s">
        <v>42</v>
      </c>
      <c r="C52" s="199"/>
      <c r="D52" s="200">
        <v>10389.06</v>
      </c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</row>
    <row r="53" spans="1:18" x14ac:dyDescent="0.2">
      <c r="A53" s="46">
        <v>17</v>
      </c>
      <c r="B53" s="47" t="s">
        <v>44</v>
      </c>
      <c r="C53" s="179">
        <v>2223.98</v>
      </c>
      <c r="D53" s="27">
        <v>2308.6799999999998</v>
      </c>
      <c r="E53" s="27">
        <v>3044.36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8" x14ac:dyDescent="0.2">
      <c r="A54" s="197">
        <v>18</v>
      </c>
      <c r="B54" s="198" t="s">
        <v>39</v>
      </c>
      <c r="C54" s="199"/>
      <c r="D54" s="200">
        <v>10389.06</v>
      </c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</row>
    <row r="55" spans="1:18" x14ac:dyDescent="0.2">
      <c r="A55" s="30">
        <v>19</v>
      </c>
      <c r="B55" s="43" t="s">
        <v>43</v>
      </c>
      <c r="C55" s="179">
        <v>2223.98</v>
      </c>
      <c r="D55" s="27">
        <v>2308.6799999999998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8" x14ac:dyDescent="0.2">
      <c r="A56" s="197">
        <v>20</v>
      </c>
      <c r="B56" s="198" t="s">
        <v>48</v>
      </c>
      <c r="C56" s="199"/>
      <c r="D56" s="200">
        <v>10389.06</v>
      </c>
      <c r="E56" s="200">
        <v>13699.619999999999</v>
      </c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</row>
    <row r="57" spans="1:18" x14ac:dyDescent="0.2">
      <c r="A57" s="46">
        <v>21</v>
      </c>
      <c r="B57" s="47"/>
      <c r="C57" s="179"/>
      <c r="D57" s="27"/>
      <c r="E57" s="2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8" x14ac:dyDescent="0.2">
      <c r="A58" s="197"/>
      <c r="B58" s="198"/>
      <c r="C58" s="199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</row>
    <row r="59" spans="1:18" x14ac:dyDescent="0.2">
      <c r="A59" s="46"/>
      <c r="B59" s="47"/>
      <c r="C59" s="179"/>
      <c r="D59" s="27"/>
      <c r="E59" s="2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8" x14ac:dyDescent="0.2">
      <c r="A60" s="201">
        <v>1</v>
      </c>
      <c r="B60" s="202" t="s">
        <v>74</v>
      </c>
      <c r="C60" s="203">
        <v>227949</v>
      </c>
      <c r="D60" s="204">
        <v>100000</v>
      </c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</row>
    <row r="61" spans="1:18" x14ac:dyDescent="0.2">
      <c r="A61" s="46"/>
      <c r="B61" s="47"/>
      <c r="C61" s="27"/>
      <c r="D61" s="27"/>
      <c r="E61" s="2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8" ht="13.5" thickBot="1" x14ac:dyDescent="0.25">
      <c r="A62" s="201"/>
      <c r="B62" s="202"/>
      <c r="C62" s="203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</row>
    <row r="63" spans="1:18" ht="13.5" thickBot="1" x14ac:dyDescent="0.25">
      <c r="B63" s="20"/>
      <c r="C63" s="206">
        <f t="shared" ref="C63:Q63" si="0">SUM(C37:C62)</f>
        <v>312820.82</v>
      </c>
      <c r="D63" s="207">
        <f t="shared" si="0"/>
        <v>319324.59999999998</v>
      </c>
      <c r="E63" s="207">
        <f t="shared" si="0"/>
        <v>70020.28</v>
      </c>
      <c r="F63" s="207">
        <f t="shared" si="0"/>
        <v>0</v>
      </c>
      <c r="G63" s="207">
        <f t="shared" si="0"/>
        <v>0</v>
      </c>
      <c r="H63" s="207">
        <f t="shared" si="0"/>
        <v>0</v>
      </c>
      <c r="I63" s="207">
        <f t="shared" si="0"/>
        <v>0</v>
      </c>
      <c r="J63" s="207">
        <f t="shared" si="0"/>
        <v>0</v>
      </c>
      <c r="K63" s="207">
        <f t="shared" si="0"/>
        <v>0</v>
      </c>
      <c r="L63" s="207">
        <f t="shared" si="0"/>
        <v>0</v>
      </c>
      <c r="M63" s="207">
        <f t="shared" si="0"/>
        <v>0</v>
      </c>
      <c r="N63" s="207">
        <f t="shared" si="0"/>
        <v>0</v>
      </c>
      <c r="O63" s="207">
        <f t="shared" si="0"/>
        <v>0</v>
      </c>
      <c r="P63" s="207">
        <f t="shared" si="0"/>
        <v>0</v>
      </c>
      <c r="Q63" s="207">
        <f t="shared" si="0"/>
        <v>0</v>
      </c>
      <c r="R63" s="208">
        <f>SUM(D63:Q63)</f>
        <v>389344.88</v>
      </c>
    </row>
    <row r="64" spans="1:18" x14ac:dyDescent="0.2">
      <c r="O64" s="9"/>
      <c r="P64" s="9"/>
    </row>
    <row r="65" spans="1:18" ht="13.5" thickBot="1" x14ac:dyDescent="0.25">
      <c r="O65" s="9"/>
      <c r="P65" s="9"/>
    </row>
    <row r="66" spans="1:18" x14ac:dyDescent="0.2">
      <c r="B66" s="209" t="s">
        <v>6</v>
      </c>
      <c r="C66" s="267" t="s">
        <v>87</v>
      </c>
      <c r="D66" s="269" t="s">
        <v>88</v>
      </c>
      <c r="E66" s="267" t="s">
        <v>93</v>
      </c>
      <c r="F66" s="269" t="s">
        <v>88</v>
      </c>
      <c r="G66" s="34"/>
      <c r="H66" s="34"/>
      <c r="I66" s="34"/>
      <c r="J66" s="34"/>
      <c r="K66" s="34"/>
      <c r="N66" s="9"/>
    </row>
    <row r="67" spans="1:18" ht="13.5" thickBot="1" x14ac:dyDescent="0.25">
      <c r="B67" s="210" t="s">
        <v>1</v>
      </c>
      <c r="C67" s="268"/>
      <c r="D67" s="270"/>
      <c r="E67" s="268"/>
      <c r="F67" s="270"/>
      <c r="G67" s="9"/>
      <c r="H67" s="9"/>
      <c r="I67" s="9"/>
      <c r="J67" s="9"/>
      <c r="K67" s="9"/>
      <c r="L67" s="9"/>
    </row>
    <row r="68" spans="1:18" x14ac:dyDescent="0.2">
      <c r="A68" s="49">
        <v>1</v>
      </c>
      <c r="B68" s="211" t="s">
        <v>29</v>
      </c>
      <c r="C68" s="212"/>
      <c r="D68" s="213"/>
      <c r="E68" s="212"/>
      <c r="F68" s="213"/>
    </row>
    <row r="69" spans="1:18" x14ac:dyDescent="0.2">
      <c r="A69" s="49">
        <v>2</v>
      </c>
      <c r="B69" s="214" t="s">
        <v>31</v>
      </c>
      <c r="C69" s="215">
        <v>453750</v>
      </c>
      <c r="D69" s="213">
        <v>-453750</v>
      </c>
      <c r="E69" s="215">
        <v>600000</v>
      </c>
      <c r="F69" s="213">
        <f>-400000-C125-D125</f>
        <v>-600000</v>
      </c>
      <c r="G69" s="40"/>
      <c r="H69" s="40"/>
      <c r="I69" s="40"/>
      <c r="J69" s="40"/>
      <c r="K69" s="40"/>
      <c r="L69" s="40"/>
    </row>
    <row r="70" spans="1:18" x14ac:dyDescent="0.2">
      <c r="B70" s="214"/>
      <c r="C70" s="215"/>
      <c r="D70" s="213"/>
      <c r="E70" s="215"/>
      <c r="F70" s="213"/>
    </row>
    <row r="71" spans="1:18" x14ac:dyDescent="0.2">
      <c r="B71" s="214"/>
      <c r="C71" s="215"/>
      <c r="D71" s="213"/>
      <c r="E71" s="215"/>
      <c r="F71" s="213"/>
      <c r="G71" s="33"/>
      <c r="H71" s="33"/>
      <c r="I71" s="33"/>
      <c r="J71" s="33"/>
      <c r="K71" s="33"/>
      <c r="L71" s="33"/>
    </row>
    <row r="72" spans="1:1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8" ht="13.5" thickBot="1" x14ac:dyDescent="0.25">
      <c r="B73" s="37"/>
      <c r="C73" s="37"/>
      <c r="D73" s="37"/>
      <c r="E73" s="38"/>
      <c r="F73" s="38"/>
      <c r="G73" s="38"/>
      <c r="H73" s="33"/>
      <c r="I73" s="33"/>
      <c r="J73" s="33"/>
      <c r="K73" s="33"/>
      <c r="L73" s="33"/>
      <c r="M73" s="33"/>
      <c r="N73" s="33"/>
    </row>
    <row r="74" spans="1:18" x14ac:dyDescent="0.2">
      <c r="B74" s="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8" x14ac:dyDescent="0.2">
      <c r="B75" s="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8" ht="15" x14ac:dyDescent="0.25">
      <c r="A76" s="121"/>
      <c r="B76" s="122" t="s">
        <v>10</v>
      </c>
      <c r="C76" s="123"/>
      <c r="D76" s="124"/>
      <c r="E76" s="124"/>
      <c r="F76" s="124"/>
      <c r="G76" s="124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263" t="s">
        <v>12</v>
      </c>
    </row>
    <row r="77" spans="1:18" ht="15" x14ac:dyDescent="0.25">
      <c r="A77" s="125"/>
      <c r="B77" s="126"/>
      <c r="C77" s="127"/>
      <c r="D77" s="128"/>
      <c r="E77" s="128"/>
      <c r="F77" s="128"/>
      <c r="G77" s="128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264"/>
    </row>
    <row r="78" spans="1:18" x14ac:dyDescent="0.2">
      <c r="A78" s="29"/>
      <c r="B78" s="35"/>
      <c r="C78" s="35">
        <v>44770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131"/>
    </row>
    <row r="79" spans="1:18" x14ac:dyDescent="0.2">
      <c r="A79" s="29">
        <v>1</v>
      </c>
      <c r="B79" s="44" t="str">
        <f>B6</f>
        <v>CITARELLA SA</v>
      </c>
      <c r="C79" s="48">
        <v>10389.06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132">
        <f>SUM(C79:Q79)</f>
        <v>10389.06</v>
      </c>
    </row>
    <row r="80" spans="1:18" x14ac:dyDescent="0.2">
      <c r="A80" s="133"/>
      <c r="B80" s="134"/>
      <c r="C80" s="135">
        <v>44776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7"/>
    </row>
    <row r="81" spans="1:18" x14ac:dyDescent="0.2">
      <c r="A81" s="133">
        <v>2</v>
      </c>
      <c r="B81" s="138" t="str">
        <f>B7</f>
        <v>COOPERATIVA TELEFÓNICA Y OTROS SERVICIOS PÚBLICOS DE CONSUMO ABASTO LTDA</v>
      </c>
      <c r="C81" s="139">
        <v>10007.91</v>
      </c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40">
        <f>SUM(C81:Q81)</f>
        <v>10007.91</v>
      </c>
    </row>
    <row r="82" spans="1:18" x14ac:dyDescent="0.2">
      <c r="A82" s="29"/>
      <c r="B82" s="47"/>
      <c r="C82" s="35">
        <v>44770</v>
      </c>
      <c r="D82" s="35">
        <v>44775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131"/>
    </row>
    <row r="83" spans="1:18" x14ac:dyDescent="0.2">
      <c r="A83" s="29">
        <v>3</v>
      </c>
      <c r="B83" s="44" t="str">
        <f>B8</f>
        <v>CPS COMUNICACIONES SA</v>
      </c>
      <c r="C83" s="48">
        <v>2223.98</v>
      </c>
      <c r="D83" s="39">
        <v>2308.6799999999998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132">
        <f>SUM(C83:Q83)</f>
        <v>4532.66</v>
      </c>
    </row>
    <row r="84" spans="1:18" x14ac:dyDescent="0.2">
      <c r="A84" s="133"/>
      <c r="B84" s="134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7"/>
    </row>
    <row r="85" spans="1:18" x14ac:dyDescent="0.2">
      <c r="A85" s="133">
        <v>4</v>
      </c>
      <c r="B85" s="138" t="str">
        <f>B9</f>
        <v>CYBERWAVE SA</v>
      </c>
      <c r="C85" s="139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40">
        <f>SUM(C85:Q85)</f>
        <v>0</v>
      </c>
    </row>
    <row r="86" spans="1:18" x14ac:dyDescent="0.2">
      <c r="A86" s="29"/>
      <c r="B86" s="47"/>
      <c r="C86" s="35">
        <v>44767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131"/>
    </row>
    <row r="87" spans="1:18" x14ac:dyDescent="0.2">
      <c r="A87" s="29">
        <v>5</v>
      </c>
      <c r="B87" s="44" t="str">
        <f>B10</f>
        <v xml:space="preserve">GIZA SA  </v>
      </c>
      <c r="C87" s="39">
        <v>17315.099999999999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132">
        <f>SUM(C87:Q87)</f>
        <v>17315.099999999999</v>
      </c>
    </row>
    <row r="88" spans="1:18" x14ac:dyDescent="0.2">
      <c r="A88" s="133"/>
      <c r="B88" s="134"/>
      <c r="C88" s="135">
        <v>44769</v>
      </c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6"/>
      <c r="R88" s="137"/>
    </row>
    <row r="89" spans="1:18" x14ac:dyDescent="0.2">
      <c r="A89" s="133">
        <v>6</v>
      </c>
      <c r="B89" s="138" t="str">
        <f>B11</f>
        <v>HORUS SISTEMAS INFORMATICOS SRL (ex CADEMA SA)</v>
      </c>
      <c r="C89" s="139">
        <v>17315.099999999999</v>
      </c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40">
        <f>SUM(C89:Q89)</f>
        <v>17315.099999999999</v>
      </c>
    </row>
    <row r="90" spans="1:18" x14ac:dyDescent="0.2">
      <c r="A90" s="29"/>
      <c r="B90" s="47"/>
      <c r="C90" s="35">
        <v>44756</v>
      </c>
      <c r="D90" s="35">
        <v>44785</v>
      </c>
      <c r="E90" s="35">
        <v>44792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131"/>
    </row>
    <row r="91" spans="1:18" x14ac:dyDescent="0.2">
      <c r="A91" s="29">
        <v>7</v>
      </c>
      <c r="B91" s="44" t="str">
        <f>B12</f>
        <v>INTERNET WIND AG S.A.</v>
      </c>
      <c r="C91" s="48">
        <v>10389.06</v>
      </c>
      <c r="D91" s="39">
        <v>13699.62</v>
      </c>
      <c r="E91" s="39">
        <v>10007.91</v>
      </c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132">
        <f>SUM(C91:Q91)</f>
        <v>34096.589999999997</v>
      </c>
    </row>
    <row r="92" spans="1:18" x14ac:dyDescent="0.2">
      <c r="A92" s="133"/>
      <c r="B92" s="134"/>
      <c r="C92" s="135">
        <v>44769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6"/>
      <c r="R92" s="137"/>
    </row>
    <row r="93" spans="1:18" x14ac:dyDescent="0.2">
      <c r="A93" s="133">
        <v>8</v>
      </c>
      <c r="B93" s="138" t="str">
        <f>B13</f>
        <v>INTERWARP</v>
      </c>
      <c r="C93" s="139">
        <v>2308.6799999999998</v>
      </c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40">
        <f>SUM(C93:Q93)</f>
        <v>2308.6799999999998</v>
      </c>
    </row>
    <row r="94" spans="1:18" x14ac:dyDescent="0.2">
      <c r="A94" s="29"/>
      <c r="B94" s="47"/>
      <c r="C94" s="35">
        <v>44757</v>
      </c>
      <c r="D94" s="35">
        <v>44784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131"/>
    </row>
    <row r="95" spans="1:18" x14ac:dyDescent="0.2">
      <c r="A95" s="29">
        <v>9</v>
      </c>
      <c r="B95" s="44" t="str">
        <f>B14</f>
        <v>MADACOM SRL</v>
      </c>
      <c r="C95" s="48">
        <v>30012.84</v>
      </c>
      <c r="D95" s="48">
        <v>39576.68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132">
        <f>SUM(C95:Q95)</f>
        <v>69589.52</v>
      </c>
    </row>
    <row r="96" spans="1:18" x14ac:dyDescent="0.2">
      <c r="A96" s="133"/>
      <c r="B96" s="134"/>
      <c r="C96" s="135">
        <v>44769</v>
      </c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7"/>
    </row>
    <row r="97" spans="1:18" x14ac:dyDescent="0.2">
      <c r="A97" s="133">
        <v>10</v>
      </c>
      <c r="B97" s="138" t="str">
        <f>B15</f>
        <v>MAGALAJO SA</v>
      </c>
      <c r="C97" s="139">
        <v>10389.06</v>
      </c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40">
        <f>SUM(C97:Q97)</f>
        <v>10389.06</v>
      </c>
    </row>
    <row r="98" spans="1:18" x14ac:dyDescent="0.2">
      <c r="A98" s="29"/>
      <c r="B98" s="47"/>
      <c r="C98" s="35">
        <v>44769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131"/>
    </row>
    <row r="99" spans="1:18" x14ac:dyDescent="0.2">
      <c r="A99" s="29">
        <v>11</v>
      </c>
      <c r="B99" s="44" t="str">
        <f>B16</f>
        <v>NSS SA</v>
      </c>
      <c r="C99" s="48">
        <v>2308.6799999999998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132">
        <f>SUM(C99:Q99)</f>
        <v>2308.6799999999998</v>
      </c>
    </row>
    <row r="100" spans="1:18" x14ac:dyDescent="0.2">
      <c r="A100" s="133"/>
      <c r="B100" s="134"/>
      <c r="C100" s="135">
        <v>44755</v>
      </c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7"/>
    </row>
    <row r="101" spans="1:18" x14ac:dyDescent="0.2">
      <c r="A101" s="133">
        <v>12</v>
      </c>
      <c r="B101" s="138" t="str">
        <f>B17</f>
        <v xml:space="preserve">SANTA CRUZ A. JULIÁN </v>
      </c>
      <c r="C101" s="139">
        <v>29272.32</v>
      </c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40">
        <f>SUM(C101:Q101)</f>
        <v>29272.32</v>
      </c>
    </row>
    <row r="102" spans="1:18" x14ac:dyDescent="0.2">
      <c r="A102" s="29"/>
      <c r="B102" s="47"/>
      <c r="C102" s="35">
        <v>44769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131"/>
    </row>
    <row r="103" spans="1:18" x14ac:dyDescent="0.2">
      <c r="A103" s="29">
        <v>13</v>
      </c>
      <c r="B103" s="44" t="str">
        <f>B18</f>
        <v>SILICA NETWORKS SA</v>
      </c>
      <c r="C103" s="48">
        <v>2308.6799999999998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132">
        <f>SUM(C103:Q103)</f>
        <v>2308.6799999999998</v>
      </c>
    </row>
    <row r="104" spans="1:18" x14ac:dyDescent="0.2">
      <c r="A104" s="133"/>
      <c r="B104" s="134"/>
      <c r="C104" s="135">
        <v>44771</v>
      </c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7"/>
    </row>
    <row r="105" spans="1:18" x14ac:dyDescent="0.2">
      <c r="A105" s="133">
        <v>14</v>
      </c>
      <c r="B105" s="138" t="str">
        <f>B19</f>
        <v>SISTA SA</v>
      </c>
      <c r="C105" s="139">
        <v>17315.099999999999</v>
      </c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40">
        <f>SUM(C105:Q105)</f>
        <v>17315.099999999999</v>
      </c>
    </row>
    <row r="106" spans="1:18" x14ac:dyDescent="0.2">
      <c r="A106" s="29"/>
      <c r="B106" s="47"/>
      <c r="C106" s="35">
        <v>44757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131"/>
    </row>
    <row r="107" spans="1:18" x14ac:dyDescent="0.2">
      <c r="A107" s="29">
        <v>15</v>
      </c>
      <c r="B107" s="44" t="str">
        <f>B20</f>
        <v>SOLUCIONES WISP S.A.</v>
      </c>
      <c r="C107" s="48">
        <v>58924.58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132">
        <f>SUM(C107:Q107)</f>
        <v>58924.58</v>
      </c>
    </row>
    <row r="108" spans="1:18" x14ac:dyDescent="0.2">
      <c r="A108" s="133"/>
      <c r="B108" s="134"/>
      <c r="C108" s="135">
        <v>44769</v>
      </c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7"/>
    </row>
    <row r="109" spans="1:18" x14ac:dyDescent="0.2">
      <c r="A109" s="133">
        <v>16</v>
      </c>
      <c r="B109" s="138" t="str">
        <f>B21</f>
        <v>SURPORAIRE SA</v>
      </c>
      <c r="C109" s="139">
        <v>10389.06</v>
      </c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40">
        <f>SUM(C109:Q109)</f>
        <v>10389.06</v>
      </c>
    </row>
    <row r="110" spans="1:18" x14ac:dyDescent="0.2">
      <c r="A110" s="29"/>
      <c r="B110" s="47"/>
      <c r="C110" s="35">
        <v>44755</v>
      </c>
      <c r="D110" s="35">
        <v>44757</v>
      </c>
      <c r="E110" s="35">
        <v>44783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131"/>
    </row>
    <row r="111" spans="1:18" x14ac:dyDescent="0.2">
      <c r="A111" s="29">
        <v>17</v>
      </c>
      <c r="B111" s="44" t="str">
        <f>B22</f>
        <v>TECNO AZAR S.A.</v>
      </c>
      <c r="C111" s="48">
        <v>2223.98</v>
      </c>
      <c r="D111" s="39">
        <v>2308.6799999999998</v>
      </c>
      <c r="E111" s="39">
        <v>3044.36</v>
      </c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132">
        <f>SUM(C111:Q111)</f>
        <v>7577.02</v>
      </c>
    </row>
    <row r="112" spans="1:18" x14ac:dyDescent="0.2">
      <c r="A112" s="133"/>
      <c r="B112" s="134"/>
      <c r="C112" s="135">
        <v>44767</v>
      </c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6"/>
      <c r="Q112" s="136"/>
      <c r="R112" s="137"/>
    </row>
    <row r="113" spans="1:19" x14ac:dyDescent="0.2">
      <c r="A113" s="133">
        <v>18</v>
      </c>
      <c r="B113" s="138" t="str">
        <f>B23</f>
        <v>TECNOLOGIA WORK OUT S.A.</v>
      </c>
      <c r="C113" s="139">
        <v>10389.06</v>
      </c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40">
        <f>SUM(C113:Q113)</f>
        <v>10389.06</v>
      </c>
    </row>
    <row r="114" spans="1:19" x14ac:dyDescent="0.2">
      <c r="A114" s="29"/>
      <c r="B114" s="47"/>
      <c r="C114" s="35">
        <v>44755</v>
      </c>
      <c r="D114" s="35">
        <v>44767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131"/>
    </row>
    <row r="115" spans="1:19" x14ac:dyDescent="0.2">
      <c r="A115" s="29">
        <v>19</v>
      </c>
      <c r="B115" s="44" t="str">
        <f>B24</f>
        <v>TECOAR SA</v>
      </c>
      <c r="C115" s="48">
        <v>2223.98</v>
      </c>
      <c r="D115" s="39">
        <v>2308.6799999999998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132">
        <f>SUM(C115:Q115)</f>
        <v>4532.66</v>
      </c>
    </row>
    <row r="116" spans="1:19" x14ac:dyDescent="0.2">
      <c r="A116" s="133"/>
      <c r="B116" s="134"/>
      <c r="C116" s="135">
        <v>44757</v>
      </c>
      <c r="D116" s="135">
        <v>44782</v>
      </c>
      <c r="E116" s="135"/>
      <c r="F116" s="135"/>
      <c r="G116" s="135"/>
      <c r="H116" s="135"/>
      <c r="I116" s="135"/>
      <c r="J116" s="135"/>
      <c r="K116" s="135"/>
      <c r="L116" s="136"/>
      <c r="M116" s="136"/>
      <c r="N116" s="136"/>
      <c r="O116" s="136"/>
      <c r="P116" s="136"/>
      <c r="Q116" s="136"/>
      <c r="R116" s="137"/>
    </row>
    <row r="117" spans="1:19" x14ac:dyDescent="0.2">
      <c r="A117" s="133">
        <v>20</v>
      </c>
      <c r="B117" s="138" t="str">
        <f>B25</f>
        <v>WI-SIM COMNUNICACIONES SRL</v>
      </c>
      <c r="C117" s="139">
        <v>10389.06</v>
      </c>
      <c r="D117" s="136">
        <v>13699.62</v>
      </c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40">
        <f>SUM(C117:Q117)</f>
        <v>24088.68</v>
      </c>
    </row>
    <row r="118" spans="1:19" x14ac:dyDescent="0.2">
      <c r="A118" s="29"/>
      <c r="B118" s="4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131"/>
    </row>
    <row r="119" spans="1:19" x14ac:dyDescent="0.2">
      <c r="A119" s="29"/>
      <c r="B119" s="44"/>
      <c r="C119" s="4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32">
        <v>0</v>
      </c>
    </row>
    <row r="120" spans="1:19" x14ac:dyDescent="0.2">
      <c r="A120" s="133"/>
      <c r="B120" s="134"/>
      <c r="C120" s="135"/>
      <c r="D120" s="135"/>
      <c r="E120" s="135"/>
      <c r="F120" s="135"/>
      <c r="G120" s="135"/>
      <c r="H120" s="135"/>
      <c r="I120" s="135"/>
      <c r="J120" s="135"/>
      <c r="K120" s="135"/>
      <c r="L120" s="136"/>
      <c r="M120" s="136"/>
      <c r="N120" s="136"/>
      <c r="O120" s="136"/>
      <c r="P120" s="136"/>
      <c r="Q120" s="136"/>
      <c r="R120" s="137"/>
    </row>
    <row r="121" spans="1:19" x14ac:dyDescent="0.2">
      <c r="A121" s="133"/>
      <c r="B121" s="138"/>
      <c r="C121" s="139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40">
        <v>0</v>
      </c>
    </row>
    <row r="122" spans="1:19" x14ac:dyDescent="0.2">
      <c r="A122" s="29"/>
      <c r="B122" s="4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131"/>
    </row>
    <row r="123" spans="1:19" x14ac:dyDescent="0.2">
      <c r="A123" s="29"/>
      <c r="B123" s="44"/>
      <c r="C123" s="4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132">
        <v>0</v>
      </c>
    </row>
    <row r="124" spans="1:19" x14ac:dyDescent="0.2">
      <c r="A124" s="201"/>
      <c r="B124" s="216"/>
      <c r="C124" s="217">
        <v>44760</v>
      </c>
      <c r="D124" s="217">
        <v>44789</v>
      </c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8"/>
      <c r="S124" s="130"/>
    </row>
    <row r="125" spans="1:19" x14ac:dyDescent="0.2">
      <c r="A125" s="201">
        <v>21</v>
      </c>
      <c r="B125" s="219" t="str">
        <f>B29</f>
        <v xml:space="preserve">MINISTERIO DE JEFATURA DE GABINETES DE MINISTROS DE BS AS </v>
      </c>
      <c r="C125" s="220">
        <v>100000</v>
      </c>
      <c r="D125" s="221">
        <v>100000</v>
      </c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2">
        <f>SUM(C125:Q125)</f>
        <v>200000</v>
      </c>
    </row>
    <row r="126" spans="1:19" x14ac:dyDescent="0.2">
      <c r="A126" s="29"/>
      <c r="B126" s="4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131"/>
    </row>
    <row r="127" spans="1:19" x14ac:dyDescent="0.2">
      <c r="A127" s="29">
        <v>22</v>
      </c>
      <c r="B127" s="44"/>
      <c r="C127" s="4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132">
        <v>0</v>
      </c>
    </row>
    <row r="128" spans="1:19" x14ac:dyDescent="0.2">
      <c r="A128" s="201"/>
      <c r="B128" s="216"/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8"/>
    </row>
    <row r="129" spans="1:20" ht="13.5" thickBot="1" x14ac:dyDescent="0.25">
      <c r="A129" s="201"/>
      <c r="B129" s="219"/>
      <c r="C129" s="220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3"/>
      <c r="Q129" s="224"/>
      <c r="R129" s="222">
        <f>SUM(C129:Q129)</f>
        <v>0</v>
      </c>
    </row>
    <row r="130" spans="1:20" ht="13.5" thickBot="1" x14ac:dyDescent="0.25">
      <c r="B130" s="21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R130" s="69">
        <f>SUM(R78:R127)</f>
        <v>543049.52</v>
      </c>
      <c r="S130">
        <f>GRAFICO!B19</f>
        <v>543049.5199999999</v>
      </c>
      <c r="T130" s="185">
        <f>R130-S130</f>
        <v>0</v>
      </c>
    </row>
    <row r="131" spans="1:20" s="22" customFormat="1" x14ac:dyDescent="0.2">
      <c r="B131"/>
      <c r="C131"/>
      <c r="D131"/>
      <c r="F131"/>
      <c r="G131"/>
      <c r="H131"/>
      <c r="I131"/>
      <c r="J131"/>
      <c r="K131"/>
      <c r="L131"/>
      <c r="M131"/>
      <c r="N131"/>
      <c r="O131"/>
    </row>
  </sheetData>
  <sortState xmlns:xlrd2="http://schemas.microsoft.com/office/spreadsheetml/2017/richdata2" ref="F6:F25">
    <sortCondition ref="F6:F25"/>
  </sortState>
  <mergeCells count="10">
    <mergeCell ref="A5:B5"/>
    <mergeCell ref="A35:B35"/>
    <mergeCell ref="A36:B36"/>
    <mergeCell ref="R76:R77"/>
    <mergeCell ref="C35:C36"/>
    <mergeCell ref="C66:C67"/>
    <mergeCell ref="D66:D67"/>
    <mergeCell ref="N35:N36"/>
    <mergeCell ref="E66:E67"/>
    <mergeCell ref="F66:F67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17 B113 B109 B105 B101 B97 B93 B89 B85 B8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874"/>
  <sheetViews>
    <sheetView tabSelected="1" zoomScaleNormal="100" workbookViewId="0">
      <pane ySplit="1" topLeftCell="A32" activePane="bottomLeft" state="frozen"/>
      <selection activeCell="D1" sqref="D1"/>
      <selection pane="bottomLeft" activeCell="C41" sqref="C41"/>
    </sheetView>
  </sheetViews>
  <sheetFormatPr baseColWidth="10" defaultRowHeight="15" x14ac:dyDescent="0.2"/>
  <cols>
    <col min="1" max="1" width="12.5703125" style="7" bestFit="1" customWidth="1"/>
    <col min="2" max="2" width="47.140625" style="8" customWidth="1"/>
    <col min="3" max="3" width="16.28515625" style="1" customWidth="1"/>
    <col min="4" max="4" width="13" style="1" bestFit="1" customWidth="1"/>
    <col min="5" max="5" width="16.42578125" style="24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6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45"/>
      <c r="G1" s="144" t="s">
        <v>62</v>
      </c>
      <c r="H1" s="145" t="s">
        <v>2</v>
      </c>
      <c r="I1" s="146" t="s">
        <v>62</v>
      </c>
      <c r="J1" s="147" t="s">
        <v>2</v>
      </c>
      <c r="K1" s="227" t="s">
        <v>62</v>
      </c>
      <c r="L1" s="228" t="s">
        <v>2</v>
      </c>
      <c r="M1" s="229" t="s">
        <v>62</v>
      </c>
      <c r="N1" s="230" t="s">
        <v>2</v>
      </c>
    </row>
    <row r="2" spans="1:28" x14ac:dyDescent="0.3">
      <c r="A2" s="141" t="s">
        <v>98</v>
      </c>
      <c r="B2" s="2"/>
      <c r="C2" s="142">
        <v>1929200.4199999957</v>
      </c>
      <c r="D2" s="6"/>
      <c r="E2" s="143">
        <f>SUM(C2:D2)</f>
        <v>1929200.4199999957</v>
      </c>
      <c r="F2" s="45"/>
      <c r="G2" s="54">
        <v>100500</v>
      </c>
      <c r="H2" s="55"/>
      <c r="I2" s="160">
        <v>0</v>
      </c>
      <c r="J2" s="56"/>
      <c r="K2" s="57">
        <v>4530</v>
      </c>
      <c r="L2" s="58"/>
      <c r="M2" s="54">
        <v>0</v>
      </c>
      <c r="N2" s="59"/>
    </row>
    <row r="3" spans="1:28" s="2" customFormat="1" ht="17.25" x14ac:dyDescent="0.35">
      <c r="A3" s="50"/>
      <c r="B3" s="50"/>
      <c r="C3" s="51"/>
      <c r="D3" s="52"/>
      <c r="E3" s="53"/>
      <c r="F3" s="45"/>
      <c r="G3" s="60"/>
      <c r="H3" s="61"/>
      <c r="I3" s="62"/>
      <c r="J3" s="63"/>
      <c r="K3" s="104"/>
      <c r="L3" s="105"/>
      <c r="M3" s="60"/>
      <c r="N3" s="64"/>
    </row>
    <row r="4" spans="1:28" s="2" customFormat="1" x14ac:dyDescent="0.3">
      <c r="A4" s="3"/>
      <c r="B4" s="103" t="s">
        <v>99</v>
      </c>
      <c r="C4" s="101"/>
      <c r="D4" s="102">
        <v>28310</v>
      </c>
      <c r="E4" s="252">
        <f>E2+C4-D4</f>
        <v>1900890.4199999957</v>
      </c>
      <c r="F4" s="45"/>
      <c r="G4" s="65"/>
      <c r="H4" s="66"/>
      <c r="I4" s="67"/>
      <c r="J4" s="68"/>
      <c r="K4" s="106"/>
      <c r="L4" s="107"/>
      <c r="M4" s="233"/>
      <c r="N4" s="23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3"/>
      <c r="B5" s="103" t="s">
        <v>100</v>
      </c>
      <c r="C5" s="101"/>
      <c r="D5" s="102">
        <v>152950</v>
      </c>
      <c r="E5" s="252">
        <f t="shared" ref="E5:E70" si="0">E4+C5-D5</f>
        <v>1747940.4199999957</v>
      </c>
      <c r="F5"/>
      <c r="G5" s="65"/>
      <c r="H5" s="66"/>
      <c r="I5" s="67"/>
      <c r="J5" s="68"/>
      <c r="K5" s="106"/>
      <c r="L5" s="107"/>
      <c r="M5" s="233"/>
      <c r="N5" s="234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3"/>
      <c r="B6" s="103" t="s">
        <v>86</v>
      </c>
      <c r="C6" s="101"/>
      <c r="D6" s="102">
        <v>12075</v>
      </c>
      <c r="E6" s="252">
        <f t="shared" si="0"/>
        <v>1735865.4199999957</v>
      </c>
      <c r="F6"/>
      <c r="G6" s="65"/>
      <c r="H6" s="66"/>
      <c r="I6" s="67"/>
      <c r="J6" s="68"/>
      <c r="K6" s="106"/>
      <c r="L6" s="107"/>
      <c r="M6" s="233"/>
      <c r="N6" s="234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49">
        <v>44755</v>
      </c>
      <c r="B7" s="250" t="s">
        <v>54</v>
      </c>
      <c r="C7" s="251">
        <v>29272.32</v>
      </c>
      <c r="D7" s="251"/>
      <c r="E7" s="252">
        <f t="shared" si="0"/>
        <v>1765137.7399999958</v>
      </c>
      <c r="F7"/>
      <c r="G7" s="65"/>
      <c r="H7" s="66"/>
      <c r="I7" s="67"/>
      <c r="J7" s="68"/>
      <c r="K7" s="106"/>
      <c r="L7" s="107"/>
      <c r="M7" s="233"/>
      <c r="N7" s="234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49">
        <v>44755</v>
      </c>
      <c r="B8" s="250" t="s">
        <v>59</v>
      </c>
      <c r="C8" s="251">
        <v>2223.98</v>
      </c>
      <c r="D8" s="251"/>
      <c r="E8" s="252">
        <f t="shared" si="0"/>
        <v>1767361.7199999958</v>
      </c>
      <c r="F8"/>
      <c r="G8" s="65"/>
      <c r="H8" s="66"/>
      <c r="I8" s="67"/>
      <c r="J8" s="68"/>
      <c r="K8" s="106"/>
      <c r="L8" s="107"/>
      <c r="M8" s="233"/>
      <c r="N8" s="234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49">
        <v>44755</v>
      </c>
      <c r="B9" s="250" t="s">
        <v>55</v>
      </c>
      <c r="C9" s="251">
        <v>2223.98</v>
      </c>
      <c r="D9" s="251"/>
      <c r="E9" s="252">
        <f t="shared" si="0"/>
        <v>1769585.6999999958</v>
      </c>
      <c r="F9"/>
      <c r="G9" s="65"/>
      <c r="H9" s="66"/>
      <c r="I9" s="67"/>
      <c r="J9" s="68"/>
      <c r="K9" s="106"/>
      <c r="L9" s="107"/>
      <c r="M9" s="233"/>
      <c r="N9" s="234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49">
        <v>44756</v>
      </c>
      <c r="B10" s="250" t="s">
        <v>61</v>
      </c>
      <c r="C10" s="251">
        <v>10389.06</v>
      </c>
      <c r="D10" s="251"/>
      <c r="E10" s="252">
        <f t="shared" si="0"/>
        <v>1779974.7599999958</v>
      </c>
      <c r="F10"/>
      <c r="G10" s="65"/>
      <c r="H10" s="66"/>
      <c r="I10" s="67"/>
      <c r="J10" s="68"/>
      <c r="K10" s="106"/>
      <c r="L10" s="107"/>
      <c r="M10" s="233"/>
      <c r="N10" s="234"/>
      <c r="O10"/>
      <c r="P10"/>
      <c r="Q10"/>
      <c r="R10"/>
      <c r="S10"/>
      <c r="T10"/>
      <c r="U10"/>
      <c r="V10"/>
    </row>
    <row r="11" spans="1:28" s="2" customFormat="1" x14ac:dyDescent="0.3">
      <c r="A11" s="249">
        <v>44757</v>
      </c>
      <c r="B11" s="250" t="s">
        <v>52</v>
      </c>
      <c r="C11" s="251">
        <v>30012.84</v>
      </c>
      <c r="D11" s="251"/>
      <c r="E11" s="252">
        <f t="shared" si="0"/>
        <v>1809987.5999999959</v>
      </c>
      <c r="F11"/>
      <c r="G11" s="65"/>
      <c r="H11" s="66"/>
      <c r="I11" s="67"/>
      <c r="J11" s="68"/>
      <c r="K11" s="106"/>
      <c r="L11" s="107"/>
      <c r="M11" s="233"/>
      <c r="N11" s="234"/>
      <c r="O11"/>
      <c r="P11"/>
      <c r="Q11"/>
      <c r="R11"/>
      <c r="S11"/>
      <c r="T11"/>
      <c r="U11"/>
      <c r="V11"/>
    </row>
    <row r="12" spans="1:28" s="2" customFormat="1" x14ac:dyDescent="0.3">
      <c r="A12" s="249">
        <v>44757</v>
      </c>
      <c r="B12" s="250" t="s">
        <v>60</v>
      </c>
      <c r="C12" s="251">
        <v>58924.58</v>
      </c>
      <c r="D12" s="251"/>
      <c r="E12" s="252">
        <f t="shared" si="0"/>
        <v>1868912.179999996</v>
      </c>
      <c r="F12"/>
      <c r="G12" s="65"/>
      <c r="H12" s="66"/>
      <c r="I12" s="67"/>
      <c r="J12" s="68"/>
      <c r="K12" s="106"/>
      <c r="L12" s="107"/>
      <c r="M12" s="233"/>
      <c r="N12" s="234"/>
      <c r="O12"/>
      <c r="P12"/>
      <c r="Q12"/>
      <c r="R12"/>
      <c r="S12"/>
      <c r="T12"/>
      <c r="U12"/>
      <c r="V12"/>
    </row>
    <row r="13" spans="1:28" s="2" customFormat="1" x14ac:dyDescent="0.3">
      <c r="A13" s="249">
        <v>44757</v>
      </c>
      <c r="B13" s="250" t="s">
        <v>59</v>
      </c>
      <c r="C13" s="251">
        <v>2308.6799999999998</v>
      </c>
      <c r="D13" s="251"/>
      <c r="E13" s="252">
        <f>E12+C13-D13</f>
        <v>1871220.8599999959</v>
      </c>
      <c r="F13"/>
      <c r="G13" s="65"/>
      <c r="H13" s="66"/>
      <c r="I13" s="67"/>
      <c r="J13" s="68"/>
      <c r="K13" s="106"/>
      <c r="L13" s="107"/>
      <c r="M13" s="233"/>
      <c r="N13" s="234"/>
      <c r="O13"/>
      <c r="P13"/>
      <c r="Q13"/>
      <c r="R13"/>
      <c r="S13"/>
      <c r="T13"/>
      <c r="U13"/>
      <c r="V13"/>
    </row>
    <row r="14" spans="1:28" s="2" customFormat="1" x14ac:dyDescent="0.3">
      <c r="A14" s="249">
        <v>44757</v>
      </c>
      <c r="B14" s="250" t="s">
        <v>53</v>
      </c>
      <c r="C14" s="251">
        <v>10389.06</v>
      </c>
      <c r="D14" s="251"/>
      <c r="E14" s="252">
        <f t="shared" si="0"/>
        <v>1881609.919999996</v>
      </c>
      <c r="F14"/>
      <c r="G14" s="65"/>
      <c r="H14" s="66"/>
      <c r="I14" s="67"/>
      <c r="J14" s="68"/>
      <c r="K14" s="106"/>
      <c r="L14" s="107"/>
      <c r="M14" s="233"/>
      <c r="N14" s="234"/>
      <c r="O14"/>
      <c r="P14"/>
      <c r="Q14"/>
      <c r="R14"/>
      <c r="S14"/>
      <c r="T14"/>
      <c r="U14"/>
      <c r="V14"/>
    </row>
    <row r="15" spans="1:28" s="2" customFormat="1" x14ac:dyDescent="0.3">
      <c r="A15" s="249">
        <v>44760</v>
      </c>
      <c r="B15" s="248" t="s">
        <v>80</v>
      </c>
      <c r="C15" s="251">
        <v>100000</v>
      </c>
      <c r="D15" s="251"/>
      <c r="E15" s="252">
        <f>E14+C15-D15</f>
        <v>1981609.919999996</v>
      </c>
      <c r="F15"/>
      <c r="G15" s="65"/>
      <c r="H15" s="66"/>
      <c r="I15" s="67"/>
      <c r="J15" s="68"/>
      <c r="K15" s="106"/>
      <c r="L15" s="107"/>
      <c r="M15" s="233"/>
      <c r="N15" s="234"/>
      <c r="O15"/>
      <c r="P15"/>
      <c r="Q15"/>
      <c r="R15"/>
      <c r="S15"/>
      <c r="T15"/>
      <c r="U15"/>
      <c r="V15"/>
    </row>
    <row r="16" spans="1:28" s="2" customFormat="1" x14ac:dyDescent="0.3">
      <c r="A16" s="249">
        <v>44767</v>
      </c>
      <c r="B16" s="250" t="s">
        <v>82</v>
      </c>
      <c r="C16" s="251">
        <v>17315.099999999999</v>
      </c>
      <c r="D16" s="251"/>
      <c r="E16" s="252">
        <f t="shared" si="0"/>
        <v>1998925.0199999961</v>
      </c>
      <c r="G16" s="65"/>
      <c r="H16" s="66"/>
      <c r="I16" s="67"/>
      <c r="J16" s="68"/>
      <c r="K16" s="106"/>
      <c r="L16" s="107"/>
      <c r="M16" s="233"/>
      <c r="N16" s="234"/>
      <c r="O16"/>
      <c r="P16"/>
      <c r="Q16"/>
      <c r="R16"/>
      <c r="S16"/>
      <c r="T16"/>
      <c r="U16"/>
      <c r="V16"/>
    </row>
    <row r="17" spans="1:22" s="2" customFormat="1" x14ac:dyDescent="0.3">
      <c r="A17" s="249">
        <v>44767</v>
      </c>
      <c r="B17" s="250" t="s">
        <v>79</v>
      </c>
      <c r="C17" s="251">
        <v>10389.06</v>
      </c>
      <c r="D17" s="251"/>
      <c r="E17" s="252">
        <f t="shared" si="0"/>
        <v>2009314.0799999961</v>
      </c>
      <c r="F17"/>
      <c r="G17" s="65"/>
      <c r="H17" s="66"/>
      <c r="I17" s="67"/>
      <c r="J17" s="68"/>
      <c r="K17" s="106"/>
      <c r="L17" s="107"/>
      <c r="M17" s="233"/>
      <c r="N17" s="234"/>
      <c r="O17"/>
      <c r="P17"/>
      <c r="Q17"/>
      <c r="R17"/>
      <c r="S17"/>
      <c r="T17"/>
      <c r="U17"/>
      <c r="V17"/>
    </row>
    <row r="18" spans="1:22" s="2" customFormat="1" x14ac:dyDescent="0.3">
      <c r="A18" s="249">
        <v>44767</v>
      </c>
      <c r="B18" s="250" t="s">
        <v>55</v>
      </c>
      <c r="C18" s="251">
        <v>2308.6799999999998</v>
      </c>
      <c r="D18" s="251"/>
      <c r="E18" s="252">
        <f t="shared" si="0"/>
        <v>2011622.7599999961</v>
      </c>
      <c r="F18"/>
      <c r="G18" s="65"/>
      <c r="H18" s="66"/>
      <c r="I18" s="67"/>
      <c r="J18" s="68"/>
      <c r="K18" s="106"/>
      <c r="L18" s="107"/>
      <c r="M18" s="233"/>
      <c r="N18" s="234"/>
      <c r="O18"/>
      <c r="P18"/>
      <c r="Q18"/>
      <c r="R18"/>
      <c r="S18"/>
      <c r="T18"/>
      <c r="U18"/>
      <c r="V18"/>
    </row>
    <row r="19" spans="1:22" s="2" customFormat="1" x14ac:dyDescent="0.3">
      <c r="A19" s="249">
        <v>44769</v>
      </c>
      <c r="B19" s="250" t="s">
        <v>92</v>
      </c>
      <c r="C19" s="251">
        <v>17315.099999999999</v>
      </c>
      <c r="D19" s="251"/>
      <c r="E19" s="252">
        <f t="shared" si="0"/>
        <v>2028937.8599999961</v>
      </c>
      <c r="F19"/>
      <c r="G19" s="65"/>
      <c r="H19" s="66"/>
      <c r="I19" s="67"/>
      <c r="J19" s="68"/>
      <c r="K19" s="106"/>
      <c r="L19" s="107"/>
      <c r="M19" s="233"/>
      <c r="N19" s="234"/>
      <c r="O19"/>
      <c r="P19"/>
      <c r="Q19"/>
      <c r="R19"/>
      <c r="S19"/>
      <c r="T19"/>
      <c r="U19"/>
      <c r="V19"/>
    </row>
    <row r="20" spans="1:22" s="2" customFormat="1" x14ac:dyDescent="0.3">
      <c r="A20" s="249">
        <v>44769</v>
      </c>
      <c r="B20" s="250" t="s">
        <v>69</v>
      </c>
      <c r="C20" s="251">
        <v>2308.6799999999998</v>
      </c>
      <c r="D20" s="251"/>
      <c r="E20" s="252">
        <f t="shared" si="0"/>
        <v>2031246.5399999961</v>
      </c>
      <c r="F20"/>
      <c r="G20" s="65"/>
      <c r="H20" s="66"/>
      <c r="I20" s="67"/>
      <c r="J20" s="68"/>
      <c r="K20" s="106"/>
      <c r="L20" s="107"/>
      <c r="M20" s="233"/>
      <c r="N20" s="234"/>
      <c r="O20"/>
      <c r="P20"/>
      <c r="Q20"/>
      <c r="R20"/>
      <c r="S20"/>
      <c r="T20"/>
      <c r="U20"/>
      <c r="V20"/>
    </row>
    <row r="21" spans="1:22" s="2" customFormat="1" x14ac:dyDescent="0.3">
      <c r="A21" s="249">
        <v>44769</v>
      </c>
      <c r="B21" s="250" t="s">
        <v>67</v>
      </c>
      <c r="C21" s="251">
        <v>10389.06</v>
      </c>
      <c r="D21" s="251"/>
      <c r="E21" s="252">
        <f t="shared" si="0"/>
        <v>2041635.5999999961</v>
      </c>
      <c r="F21"/>
      <c r="G21" s="65"/>
      <c r="H21" s="66"/>
      <c r="I21" s="67"/>
      <c r="J21" s="68"/>
      <c r="K21" s="106"/>
      <c r="L21" s="107"/>
      <c r="M21" s="233"/>
      <c r="N21" s="234"/>
      <c r="O21"/>
      <c r="P21"/>
      <c r="Q21"/>
      <c r="R21"/>
      <c r="S21"/>
      <c r="T21"/>
      <c r="U21"/>
      <c r="V21"/>
    </row>
    <row r="22" spans="1:22" s="2" customFormat="1" x14ac:dyDescent="0.3">
      <c r="A22" s="249">
        <v>44769</v>
      </c>
      <c r="B22" s="250" t="s">
        <v>96</v>
      </c>
      <c r="C22" s="251">
        <v>2308.6799999999998</v>
      </c>
      <c r="D22" s="251"/>
      <c r="E22" s="252">
        <f t="shared" si="0"/>
        <v>2043944.2799999961</v>
      </c>
      <c r="F22"/>
      <c r="G22" s="65"/>
      <c r="H22" s="66"/>
      <c r="I22" s="67"/>
      <c r="J22" s="68"/>
      <c r="K22" s="106"/>
      <c r="L22" s="107"/>
      <c r="M22" s="233"/>
      <c r="N22" s="234"/>
      <c r="O22"/>
      <c r="P22"/>
      <c r="Q22"/>
      <c r="R22"/>
      <c r="S22"/>
      <c r="T22"/>
      <c r="U22"/>
      <c r="V22"/>
    </row>
    <row r="23" spans="1:22" s="2" customFormat="1" x14ac:dyDescent="0.3">
      <c r="A23" s="249">
        <v>44769</v>
      </c>
      <c r="B23" s="250" t="s">
        <v>56</v>
      </c>
      <c r="C23" s="251">
        <v>2308.6799999999998</v>
      </c>
      <c r="D23" s="251"/>
      <c r="E23" s="252">
        <f t="shared" si="0"/>
        <v>2046252.959999996</v>
      </c>
      <c r="F23"/>
      <c r="G23" s="65"/>
      <c r="H23" s="66"/>
      <c r="I23" s="67"/>
      <c r="J23" s="68"/>
      <c r="K23" s="106"/>
      <c r="L23" s="107"/>
      <c r="M23" s="233"/>
      <c r="N23" s="234"/>
      <c r="O23"/>
      <c r="P23"/>
      <c r="Q23"/>
      <c r="R23"/>
      <c r="S23"/>
      <c r="T23"/>
      <c r="U23"/>
      <c r="V23"/>
    </row>
    <row r="24" spans="1:22" s="2" customFormat="1" x14ac:dyDescent="0.3">
      <c r="A24" s="249">
        <v>44769</v>
      </c>
      <c r="B24" s="250" t="s">
        <v>51</v>
      </c>
      <c r="C24" s="251">
        <v>10389.06</v>
      </c>
      <c r="D24" s="251"/>
      <c r="E24" s="252">
        <f t="shared" si="0"/>
        <v>2056642.0199999961</v>
      </c>
      <c r="F24"/>
      <c r="G24" s="65"/>
      <c r="H24" s="66"/>
      <c r="I24" s="67"/>
      <c r="J24" s="68"/>
      <c r="K24" s="106"/>
      <c r="L24" s="107"/>
      <c r="M24" s="233"/>
      <c r="N24" s="234"/>
      <c r="O24"/>
      <c r="P24"/>
      <c r="Q24"/>
      <c r="R24"/>
      <c r="S24"/>
      <c r="T24"/>
      <c r="U24"/>
      <c r="V24"/>
    </row>
    <row r="25" spans="1:22" s="2" customFormat="1" x14ac:dyDescent="0.3">
      <c r="A25" s="249">
        <v>44770</v>
      </c>
      <c r="B25" s="250" t="s">
        <v>58</v>
      </c>
      <c r="C25" s="251">
        <v>10389.06</v>
      </c>
      <c r="D25" s="251"/>
      <c r="E25" s="252">
        <f t="shared" si="0"/>
        <v>2067031.0799999961</v>
      </c>
      <c r="F25"/>
      <c r="G25" s="65"/>
      <c r="H25" s="66"/>
      <c r="I25" s="67"/>
      <c r="J25" s="68"/>
      <c r="K25" s="106"/>
      <c r="L25" s="107"/>
      <c r="M25" s="233"/>
      <c r="N25" s="234"/>
      <c r="O25"/>
      <c r="P25"/>
      <c r="Q25"/>
      <c r="R25"/>
      <c r="S25"/>
      <c r="T25"/>
      <c r="U25"/>
      <c r="V25"/>
    </row>
    <row r="26" spans="1:22" s="2" customFormat="1" x14ac:dyDescent="0.3">
      <c r="A26" s="249">
        <v>44770</v>
      </c>
      <c r="B26" s="250" t="s">
        <v>57</v>
      </c>
      <c r="C26" s="251">
        <v>2223.98</v>
      </c>
      <c r="D26" s="251"/>
      <c r="E26" s="252">
        <f t="shared" si="0"/>
        <v>2069255.0599999961</v>
      </c>
      <c r="F26"/>
      <c r="G26" s="65"/>
      <c r="H26" s="66"/>
      <c r="I26" s="67"/>
      <c r="J26" s="68"/>
      <c r="K26" s="106"/>
      <c r="L26" s="107"/>
      <c r="M26" s="233"/>
      <c r="N26" s="234"/>
      <c r="O26"/>
      <c r="P26"/>
      <c r="Q26"/>
      <c r="R26"/>
      <c r="S26"/>
      <c r="T26"/>
      <c r="U26"/>
      <c r="V26"/>
    </row>
    <row r="27" spans="1:22" s="2" customFormat="1" x14ac:dyDescent="0.3">
      <c r="A27" s="249">
        <v>44771</v>
      </c>
      <c r="B27" s="250" t="s">
        <v>50</v>
      </c>
      <c r="C27" s="251">
        <v>17315.099999999999</v>
      </c>
      <c r="D27" s="251"/>
      <c r="E27" s="252">
        <f>E26+C27-D27</f>
        <v>2086570.1599999962</v>
      </c>
      <c r="F27"/>
      <c r="G27" s="65"/>
      <c r="H27" s="66"/>
      <c r="I27" s="67"/>
      <c r="J27" s="68"/>
      <c r="K27" s="106"/>
      <c r="L27" s="107"/>
      <c r="M27" s="233"/>
      <c r="N27" s="234"/>
      <c r="O27"/>
      <c r="P27"/>
      <c r="Q27"/>
      <c r="R27"/>
      <c r="S27"/>
      <c r="T27"/>
      <c r="U27"/>
      <c r="V27"/>
    </row>
    <row r="28" spans="1:22" s="2" customFormat="1" x14ac:dyDescent="0.3">
      <c r="A28" s="3"/>
      <c r="B28" s="253" t="s">
        <v>102</v>
      </c>
      <c r="C28" s="12"/>
      <c r="D28" s="12">
        <v>38064.6</v>
      </c>
      <c r="E28" s="252">
        <f>E27+C28-D28</f>
        <v>2048505.5599999961</v>
      </c>
      <c r="F28"/>
      <c r="G28" s="65"/>
      <c r="H28" s="66"/>
      <c r="I28" s="67"/>
      <c r="J28" s="68"/>
      <c r="K28" s="106"/>
      <c r="L28" s="107"/>
      <c r="M28" s="233"/>
      <c r="N28" s="234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4" t="s">
        <v>103</v>
      </c>
      <c r="C29" s="255">
        <v>0</v>
      </c>
      <c r="D29" s="102"/>
      <c r="E29" s="252">
        <f t="shared" si="0"/>
        <v>2048505.5599999961</v>
      </c>
      <c r="F29"/>
      <c r="G29" s="65"/>
      <c r="H29" s="66"/>
      <c r="I29" s="67"/>
      <c r="J29" s="68"/>
      <c r="K29" s="106"/>
      <c r="L29" s="107"/>
      <c r="M29" s="233"/>
      <c r="N29" s="234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4" t="s">
        <v>104</v>
      </c>
      <c r="C30" s="255">
        <f>72.17*214</f>
        <v>15444.380000000001</v>
      </c>
      <c r="D30" s="102"/>
      <c r="E30" s="100">
        <f t="shared" ref="E30:E37" si="1">E29+C30-D30</f>
        <v>2063949.939999996</v>
      </c>
      <c r="G30" s="65"/>
      <c r="H30" s="66"/>
      <c r="I30" s="67"/>
      <c r="J30" s="68"/>
      <c r="K30" s="106"/>
      <c r="L30" s="107"/>
      <c r="M30" s="233"/>
      <c r="N30" s="234"/>
      <c r="O30"/>
      <c r="P30"/>
      <c r="Q30"/>
      <c r="R30"/>
      <c r="S30"/>
      <c r="T30"/>
      <c r="U30"/>
      <c r="V30"/>
    </row>
    <row r="31" spans="1:22" s="2" customFormat="1" x14ac:dyDescent="0.3">
      <c r="A31" s="249">
        <v>44775</v>
      </c>
      <c r="B31" s="250" t="s">
        <v>57</v>
      </c>
      <c r="C31" s="251">
        <v>2308.6799999999998</v>
      </c>
      <c r="D31" s="251"/>
      <c r="E31" s="252">
        <f t="shared" si="1"/>
        <v>2066258.6199999959</v>
      </c>
      <c r="F31"/>
      <c r="G31" s="65"/>
      <c r="H31" s="66"/>
      <c r="I31" s="67"/>
      <c r="J31" s="68"/>
      <c r="K31" s="106"/>
      <c r="L31" s="107"/>
      <c r="M31" s="233"/>
      <c r="N31" s="234"/>
      <c r="O31"/>
      <c r="P31"/>
      <c r="Q31"/>
      <c r="R31"/>
      <c r="S31"/>
      <c r="T31"/>
      <c r="U31"/>
      <c r="V31"/>
    </row>
    <row r="32" spans="1:22" s="2" customFormat="1" x14ac:dyDescent="0.3">
      <c r="A32" s="249">
        <v>44776</v>
      </c>
      <c r="B32" s="250" t="s">
        <v>75</v>
      </c>
      <c r="C32" s="251">
        <v>10007.91</v>
      </c>
      <c r="D32" s="251"/>
      <c r="E32" s="252">
        <f t="shared" si="1"/>
        <v>2076266.5299999958</v>
      </c>
      <c r="F32"/>
      <c r="G32" s="65"/>
      <c r="H32" s="66"/>
      <c r="I32" s="67"/>
      <c r="J32" s="68"/>
      <c r="K32" s="106"/>
      <c r="L32" s="107"/>
      <c r="M32" s="233"/>
      <c r="N32" s="234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103" t="s">
        <v>105</v>
      </c>
      <c r="C33" s="101"/>
      <c r="D33" s="102">
        <v>40850</v>
      </c>
      <c r="E33" s="252">
        <f t="shared" si="1"/>
        <v>2035416.5299999958</v>
      </c>
      <c r="F33"/>
      <c r="G33" s="65"/>
      <c r="H33" s="66"/>
      <c r="I33" s="67"/>
      <c r="J33" s="68"/>
      <c r="K33" s="106"/>
      <c r="L33" s="107"/>
      <c r="M33" s="233"/>
      <c r="N33" s="234"/>
      <c r="O33"/>
      <c r="P33"/>
      <c r="Q33"/>
      <c r="R33"/>
      <c r="S33"/>
      <c r="T33"/>
      <c r="U33"/>
      <c r="V33"/>
    </row>
    <row r="34" spans="1:22" s="2" customFormat="1" x14ac:dyDescent="0.3">
      <c r="A34" s="3"/>
      <c r="B34" s="103" t="s">
        <v>106</v>
      </c>
      <c r="C34" s="101"/>
      <c r="D34" s="102">
        <v>198170</v>
      </c>
      <c r="E34" s="252">
        <f t="shared" si="1"/>
        <v>1837246.5299999958</v>
      </c>
      <c r="F34"/>
      <c r="G34" s="65"/>
      <c r="H34" s="66"/>
      <c r="I34" s="67"/>
      <c r="J34" s="68"/>
      <c r="K34" s="106"/>
      <c r="L34" s="107"/>
      <c r="M34" s="233"/>
      <c r="N34" s="234"/>
      <c r="O34"/>
      <c r="P34"/>
      <c r="Q34"/>
      <c r="R34"/>
      <c r="S34"/>
      <c r="T34"/>
      <c r="U34"/>
      <c r="V34"/>
    </row>
    <row r="35" spans="1:22" s="2" customFormat="1" x14ac:dyDescent="0.3">
      <c r="A35" s="3"/>
      <c r="B35" s="103" t="s">
        <v>86</v>
      </c>
      <c r="C35" s="101"/>
      <c r="D35" s="102">
        <v>15645</v>
      </c>
      <c r="E35" s="252">
        <f t="shared" si="1"/>
        <v>1821601.5299999958</v>
      </c>
      <c r="F35"/>
      <c r="G35" s="65"/>
      <c r="H35" s="66"/>
      <c r="I35" s="67"/>
      <c r="J35" s="68"/>
      <c r="K35" s="106"/>
      <c r="L35" s="107"/>
      <c r="M35" s="233"/>
      <c r="N35" s="234"/>
      <c r="O35"/>
      <c r="P35"/>
      <c r="Q35"/>
      <c r="R35"/>
      <c r="S35"/>
      <c r="T35"/>
      <c r="U35"/>
      <c r="V35"/>
    </row>
    <row r="36" spans="1:22" s="2" customFormat="1" x14ac:dyDescent="0.3">
      <c r="A36" s="249">
        <v>44782</v>
      </c>
      <c r="B36" s="250" t="s">
        <v>53</v>
      </c>
      <c r="C36" s="251">
        <v>13699.62</v>
      </c>
      <c r="D36" s="251"/>
      <c r="E36" s="252">
        <f t="shared" si="1"/>
        <v>1835301.1499999959</v>
      </c>
      <c r="F36"/>
      <c r="G36" s="65"/>
      <c r="H36" s="66"/>
      <c r="I36" s="67"/>
      <c r="J36" s="68"/>
      <c r="K36" s="106"/>
      <c r="L36" s="107"/>
      <c r="M36" s="233"/>
      <c r="N36" s="234"/>
      <c r="O36"/>
      <c r="P36"/>
      <c r="Q36"/>
      <c r="R36"/>
      <c r="S36"/>
      <c r="T36"/>
      <c r="U36"/>
      <c r="V36"/>
    </row>
    <row r="37" spans="1:22" s="2" customFormat="1" x14ac:dyDescent="0.3">
      <c r="A37" s="249">
        <v>44783</v>
      </c>
      <c r="B37" s="250" t="s">
        <v>59</v>
      </c>
      <c r="C37" s="251">
        <v>3044.36</v>
      </c>
      <c r="D37" s="251"/>
      <c r="E37" s="252">
        <f t="shared" si="1"/>
        <v>1838345.5099999961</v>
      </c>
      <c r="F37"/>
      <c r="G37" s="65"/>
      <c r="H37" s="66"/>
      <c r="I37" s="67"/>
      <c r="J37" s="68"/>
      <c r="K37" s="106"/>
      <c r="L37" s="107"/>
      <c r="M37" s="233"/>
      <c r="N37" s="234"/>
      <c r="O37"/>
      <c r="P37"/>
      <c r="Q37"/>
      <c r="R37"/>
      <c r="S37"/>
      <c r="T37"/>
      <c r="U37"/>
      <c r="V37"/>
    </row>
    <row r="38" spans="1:22" s="2" customFormat="1" x14ac:dyDescent="0.3">
      <c r="A38" s="249">
        <v>44784</v>
      </c>
      <c r="B38" s="250" t="s">
        <v>52</v>
      </c>
      <c r="C38" s="251">
        <v>39576.68</v>
      </c>
      <c r="D38" s="251"/>
      <c r="E38" s="252">
        <f t="shared" ref="E38:E45" si="2">E37+C38-D38</f>
        <v>1877922.189999996</v>
      </c>
      <c r="F38"/>
      <c r="G38" s="65"/>
      <c r="H38" s="66"/>
      <c r="I38" s="67"/>
      <c r="J38" s="68"/>
      <c r="K38" s="106"/>
      <c r="L38" s="107"/>
      <c r="M38" s="233"/>
      <c r="N38" s="234"/>
      <c r="O38"/>
      <c r="P38"/>
      <c r="Q38"/>
      <c r="R38"/>
      <c r="S38"/>
      <c r="T38"/>
      <c r="U38"/>
      <c r="V38"/>
    </row>
    <row r="39" spans="1:22" s="2" customFormat="1" x14ac:dyDescent="0.3">
      <c r="A39" s="249">
        <v>44785</v>
      </c>
      <c r="B39" s="250" t="s">
        <v>61</v>
      </c>
      <c r="C39" s="251">
        <v>13699.62</v>
      </c>
      <c r="D39" s="251"/>
      <c r="E39" s="252">
        <f t="shared" si="2"/>
        <v>1891621.8099999961</v>
      </c>
      <c r="F39"/>
      <c r="G39" s="65"/>
      <c r="H39" s="66"/>
      <c r="I39" s="67"/>
      <c r="J39" s="68"/>
      <c r="K39" s="106"/>
      <c r="L39" s="107"/>
      <c r="M39" s="233"/>
      <c r="N39" s="234"/>
      <c r="O39"/>
      <c r="P39"/>
      <c r="Q39"/>
      <c r="R39"/>
      <c r="S39"/>
      <c r="T39"/>
      <c r="U39"/>
      <c r="V39"/>
    </row>
    <row r="40" spans="1:22" s="2" customFormat="1" x14ac:dyDescent="0.3">
      <c r="A40" s="249">
        <v>44789</v>
      </c>
      <c r="B40" s="256" t="s">
        <v>80</v>
      </c>
      <c r="C40" s="251">
        <v>100000</v>
      </c>
      <c r="D40" s="251"/>
      <c r="E40" s="252">
        <f t="shared" si="2"/>
        <v>1991621.8099999961</v>
      </c>
      <c r="F40"/>
      <c r="G40" s="65"/>
      <c r="H40" s="66"/>
      <c r="I40" s="67"/>
      <c r="J40" s="68"/>
      <c r="K40" s="106"/>
      <c r="L40" s="107"/>
      <c r="M40" s="233"/>
      <c r="N40" s="234"/>
      <c r="O40"/>
      <c r="P40"/>
      <c r="Q40"/>
      <c r="R40"/>
      <c r="S40"/>
      <c r="T40"/>
      <c r="U40"/>
      <c r="V40"/>
    </row>
    <row r="41" spans="1:22" s="2" customFormat="1" x14ac:dyDescent="0.3">
      <c r="A41" s="249">
        <v>44792</v>
      </c>
      <c r="B41" s="250" t="s">
        <v>61</v>
      </c>
      <c r="C41" s="251">
        <v>10007.91</v>
      </c>
      <c r="D41" s="251"/>
      <c r="E41" s="252">
        <f t="shared" si="2"/>
        <v>2001629.719999996</v>
      </c>
      <c r="F41"/>
      <c r="G41" s="65"/>
      <c r="H41" s="66"/>
      <c r="I41" s="67"/>
      <c r="J41" s="68"/>
      <c r="K41" s="106"/>
      <c r="L41" s="107"/>
      <c r="M41" s="233"/>
      <c r="N41" s="234"/>
      <c r="O41"/>
      <c r="P41"/>
      <c r="Q41"/>
      <c r="R41"/>
      <c r="S41"/>
      <c r="T41"/>
      <c r="U41"/>
      <c r="V41"/>
    </row>
    <row r="42" spans="1:22" s="2" customFormat="1" x14ac:dyDescent="0.3">
      <c r="A42" s="249"/>
      <c r="B42" s="250"/>
      <c r="C42" s="251"/>
      <c r="D42" s="251"/>
      <c r="E42" s="252">
        <f t="shared" si="2"/>
        <v>2001629.719999996</v>
      </c>
      <c r="F42"/>
      <c r="G42" s="65"/>
      <c r="H42" s="66"/>
      <c r="I42" s="67"/>
      <c r="J42" s="68"/>
      <c r="K42" s="106"/>
      <c r="L42" s="107"/>
      <c r="M42" s="233"/>
      <c r="N42" s="234"/>
      <c r="O42"/>
      <c r="P42"/>
      <c r="Q42"/>
      <c r="R42"/>
      <c r="S42"/>
      <c r="T42"/>
      <c r="U42"/>
      <c r="V42"/>
    </row>
    <row r="43" spans="1:22" s="2" customFormat="1" x14ac:dyDescent="0.3">
      <c r="A43" s="249"/>
      <c r="B43" s="250"/>
      <c r="C43" s="251"/>
      <c r="D43" s="251"/>
      <c r="E43" s="252">
        <f t="shared" si="2"/>
        <v>2001629.719999996</v>
      </c>
      <c r="G43" s="65"/>
      <c r="H43" s="66"/>
      <c r="I43" s="67"/>
      <c r="J43" s="68"/>
      <c r="K43" s="106"/>
      <c r="L43" s="107"/>
      <c r="M43" s="233"/>
      <c r="N43" s="234"/>
      <c r="O43"/>
      <c r="P43"/>
      <c r="Q43"/>
      <c r="R43"/>
      <c r="S43"/>
      <c r="T43"/>
      <c r="U43"/>
      <c r="V43"/>
    </row>
    <row r="44" spans="1:22" s="2" customFormat="1" x14ac:dyDescent="0.3">
      <c r="A44" s="249"/>
      <c r="B44" s="250"/>
      <c r="C44" s="251"/>
      <c r="D44" s="251"/>
      <c r="E44" s="252">
        <f t="shared" si="2"/>
        <v>2001629.719999996</v>
      </c>
      <c r="F44"/>
      <c r="G44" s="65"/>
      <c r="H44" s="66"/>
      <c r="I44" s="67"/>
      <c r="J44" s="68"/>
      <c r="K44" s="106"/>
      <c r="L44" s="107"/>
      <c r="M44" s="233"/>
      <c r="N44" s="234"/>
      <c r="O44"/>
      <c r="P44"/>
      <c r="Q44"/>
      <c r="R44"/>
      <c r="S44"/>
      <c r="T44"/>
      <c r="U44"/>
      <c r="V44"/>
    </row>
    <row r="45" spans="1:22" s="2" customFormat="1" x14ac:dyDescent="0.3">
      <c r="A45" s="249"/>
      <c r="B45" s="250"/>
      <c r="C45" s="251"/>
      <c r="D45" s="251"/>
      <c r="E45" s="252">
        <f t="shared" si="2"/>
        <v>2001629.719999996</v>
      </c>
      <c r="F45"/>
      <c r="G45" s="65"/>
      <c r="H45" s="88"/>
      <c r="I45" s="67"/>
      <c r="J45" s="68"/>
      <c r="K45" s="106"/>
      <c r="L45" s="107"/>
      <c r="M45" s="233"/>
      <c r="N45" s="234"/>
      <c r="O45"/>
      <c r="P45"/>
      <c r="Q45"/>
      <c r="R45"/>
      <c r="S45"/>
      <c r="T45"/>
      <c r="U45"/>
      <c r="V45"/>
    </row>
    <row r="46" spans="1:22" s="2" customFormat="1" x14ac:dyDescent="0.3">
      <c r="A46" s="249"/>
      <c r="B46" s="250"/>
      <c r="C46" s="251"/>
      <c r="D46" s="251"/>
      <c r="E46" s="252">
        <f t="shared" si="0"/>
        <v>2001629.719999996</v>
      </c>
      <c r="F46"/>
      <c r="G46" s="65"/>
      <c r="H46" s="66"/>
      <c r="I46" s="67"/>
      <c r="J46" s="68"/>
      <c r="K46" s="106"/>
      <c r="L46" s="107"/>
      <c r="M46" s="233"/>
      <c r="N46" s="234"/>
      <c r="O46"/>
      <c r="P46"/>
      <c r="Q46"/>
      <c r="R46"/>
      <c r="S46"/>
      <c r="T46"/>
      <c r="U46"/>
      <c r="V46"/>
    </row>
    <row r="47" spans="1:22" s="2" customFormat="1" x14ac:dyDescent="0.3">
      <c r="A47" s="249"/>
      <c r="B47" s="250"/>
      <c r="C47" s="251"/>
      <c r="D47" s="251"/>
      <c r="E47" s="252">
        <f t="shared" si="0"/>
        <v>2001629.719999996</v>
      </c>
      <c r="F47"/>
      <c r="G47" s="65"/>
      <c r="H47" s="66"/>
      <c r="I47" s="67"/>
      <c r="J47" s="68"/>
      <c r="K47" s="106"/>
      <c r="L47" s="107"/>
      <c r="M47" s="233"/>
      <c r="N47" s="234"/>
      <c r="O47"/>
      <c r="P47"/>
      <c r="Q47"/>
      <c r="R47"/>
      <c r="S47"/>
      <c r="T47"/>
      <c r="U47"/>
      <c r="V47"/>
    </row>
    <row r="48" spans="1:22" s="2" customFormat="1" x14ac:dyDescent="0.3">
      <c r="A48" s="249"/>
      <c r="B48" s="250"/>
      <c r="C48" s="251"/>
      <c r="D48" s="251"/>
      <c r="E48" s="252">
        <f t="shared" si="0"/>
        <v>2001629.719999996</v>
      </c>
      <c r="F48"/>
      <c r="G48" s="65"/>
      <c r="H48" s="66"/>
      <c r="I48" s="67"/>
      <c r="J48" s="68"/>
      <c r="K48" s="106"/>
      <c r="L48" s="107"/>
      <c r="M48" s="233"/>
      <c r="N48" s="234"/>
      <c r="O48"/>
      <c r="P48"/>
      <c r="Q48"/>
      <c r="R48"/>
      <c r="S48"/>
      <c r="T48"/>
      <c r="U48"/>
      <c r="V48"/>
    </row>
    <row r="49" spans="1:22" s="2" customFormat="1" x14ac:dyDescent="0.3">
      <c r="A49" s="249"/>
      <c r="B49" s="250"/>
      <c r="C49" s="251"/>
      <c r="D49" s="251"/>
      <c r="E49" s="252">
        <f t="shared" si="0"/>
        <v>2001629.719999996</v>
      </c>
      <c r="F49"/>
      <c r="G49" s="65"/>
      <c r="H49" s="66"/>
      <c r="I49" s="67"/>
      <c r="J49" s="68"/>
      <c r="K49" s="106"/>
      <c r="L49" s="107"/>
      <c r="M49" s="233"/>
      <c r="N49" s="234"/>
      <c r="O49"/>
      <c r="P49"/>
      <c r="Q49"/>
      <c r="R49"/>
      <c r="S49"/>
      <c r="T49"/>
      <c r="U49"/>
      <c r="V49"/>
    </row>
    <row r="50" spans="1:22" s="2" customFormat="1" x14ac:dyDescent="0.3">
      <c r="A50" s="249"/>
      <c r="B50" s="250"/>
      <c r="C50" s="251"/>
      <c r="D50" s="251"/>
      <c r="E50" s="252">
        <f t="shared" si="0"/>
        <v>2001629.719999996</v>
      </c>
      <c r="F50"/>
      <c r="G50" s="65"/>
      <c r="H50" s="66"/>
      <c r="I50" s="67"/>
      <c r="J50" s="68"/>
      <c r="K50" s="106"/>
      <c r="L50" s="107"/>
      <c r="M50" s="233"/>
      <c r="N50" s="234"/>
      <c r="O50"/>
      <c r="P50"/>
      <c r="Q50"/>
      <c r="R50"/>
      <c r="S50"/>
      <c r="T50"/>
      <c r="U50"/>
      <c r="V50"/>
    </row>
    <row r="51" spans="1:22" s="2" customFormat="1" x14ac:dyDescent="0.3">
      <c r="A51" s="249"/>
      <c r="B51" s="250"/>
      <c r="C51" s="251"/>
      <c r="D51" s="251"/>
      <c r="E51" s="252">
        <f t="shared" si="0"/>
        <v>2001629.719999996</v>
      </c>
      <c r="F51"/>
      <c r="G51" s="65"/>
      <c r="H51" s="66"/>
      <c r="I51" s="67"/>
      <c r="J51" s="68"/>
      <c r="K51" s="106"/>
      <c r="L51" s="107"/>
      <c r="M51" s="233"/>
      <c r="N51" s="234"/>
      <c r="O51"/>
      <c r="P51"/>
      <c r="Q51"/>
      <c r="R51"/>
      <c r="S51"/>
      <c r="T51"/>
      <c r="U51"/>
      <c r="V51"/>
    </row>
    <row r="52" spans="1:22" s="2" customFormat="1" x14ac:dyDescent="0.3">
      <c r="A52" s="249"/>
      <c r="B52" s="250"/>
      <c r="C52" s="251"/>
      <c r="D52" s="251"/>
      <c r="E52" s="252">
        <f t="shared" si="0"/>
        <v>2001629.719999996</v>
      </c>
      <c r="F52"/>
      <c r="G52" s="65"/>
      <c r="H52" s="66"/>
      <c r="I52" s="67"/>
      <c r="J52" s="68"/>
      <c r="K52" s="106"/>
      <c r="L52" s="107"/>
      <c r="M52" s="233"/>
      <c r="N52" s="234"/>
      <c r="O52"/>
      <c r="P52"/>
      <c r="Q52"/>
      <c r="R52"/>
      <c r="S52"/>
      <c r="T52"/>
      <c r="U52"/>
      <c r="V52"/>
    </row>
    <row r="53" spans="1:22" s="2" customFormat="1" x14ac:dyDescent="0.3">
      <c r="A53" s="249"/>
      <c r="B53" s="250"/>
      <c r="C53" s="251"/>
      <c r="D53" s="251"/>
      <c r="E53" s="252">
        <f t="shared" si="0"/>
        <v>2001629.719999996</v>
      </c>
      <c r="F53"/>
      <c r="G53" s="65"/>
      <c r="H53" s="66"/>
      <c r="I53" s="67"/>
      <c r="J53" s="68"/>
      <c r="K53" s="106"/>
      <c r="L53" s="107"/>
      <c r="M53" s="233"/>
      <c r="N53" s="234"/>
      <c r="O53"/>
      <c r="P53"/>
      <c r="Q53"/>
      <c r="R53"/>
      <c r="S53"/>
      <c r="T53"/>
      <c r="U53"/>
      <c r="V53"/>
    </row>
    <row r="54" spans="1:22" s="2" customFormat="1" x14ac:dyDescent="0.3">
      <c r="A54" s="249"/>
      <c r="B54" s="250"/>
      <c r="C54" s="251"/>
      <c r="D54" s="251"/>
      <c r="E54" s="252">
        <f t="shared" si="0"/>
        <v>2001629.719999996</v>
      </c>
      <c r="F54"/>
      <c r="G54" s="65"/>
      <c r="H54" s="66"/>
      <c r="I54" s="67"/>
      <c r="J54" s="68"/>
      <c r="K54" s="106"/>
      <c r="L54" s="107"/>
      <c r="M54" s="233"/>
      <c r="N54" s="234"/>
      <c r="O54"/>
      <c r="P54"/>
      <c r="Q54"/>
      <c r="R54"/>
      <c r="S54"/>
      <c r="T54"/>
      <c r="U54"/>
      <c r="V54"/>
    </row>
    <row r="55" spans="1:22" s="2" customFormat="1" x14ac:dyDescent="0.3">
      <c r="A55" s="249"/>
      <c r="B55" s="250"/>
      <c r="C55" s="251"/>
      <c r="D55" s="251"/>
      <c r="E55" s="252">
        <f t="shared" si="0"/>
        <v>2001629.719999996</v>
      </c>
      <c r="F55"/>
      <c r="G55" s="65"/>
      <c r="H55" s="66"/>
      <c r="I55" s="67"/>
      <c r="J55" s="68"/>
      <c r="K55" s="106"/>
      <c r="L55" s="107"/>
      <c r="M55" s="233"/>
      <c r="N55" s="234"/>
      <c r="O55"/>
      <c r="P55"/>
      <c r="Q55"/>
      <c r="R55"/>
      <c r="S55"/>
      <c r="T55"/>
      <c r="U55"/>
      <c r="V55"/>
    </row>
    <row r="56" spans="1:22" s="2" customFormat="1" x14ac:dyDescent="0.3">
      <c r="A56" s="249"/>
      <c r="B56" s="250"/>
      <c r="C56" s="251"/>
      <c r="D56" s="251"/>
      <c r="E56" s="252">
        <f t="shared" si="0"/>
        <v>2001629.719999996</v>
      </c>
      <c r="F56"/>
      <c r="G56" s="65"/>
      <c r="H56" s="66"/>
      <c r="I56" s="67"/>
      <c r="J56" s="68"/>
      <c r="K56" s="106"/>
      <c r="L56" s="107"/>
      <c r="M56" s="233"/>
      <c r="N56" s="234"/>
      <c r="O56"/>
      <c r="P56"/>
      <c r="Q56"/>
      <c r="R56"/>
      <c r="S56"/>
      <c r="T56"/>
      <c r="U56"/>
      <c r="V56"/>
    </row>
    <row r="57" spans="1:22" s="2" customFormat="1" x14ac:dyDescent="0.3">
      <c r="A57" s="249"/>
      <c r="B57" s="250"/>
      <c r="C57" s="251"/>
      <c r="D57" s="251"/>
      <c r="E57" s="252">
        <f t="shared" si="0"/>
        <v>2001629.719999996</v>
      </c>
      <c r="F57"/>
      <c r="G57" s="65"/>
      <c r="H57" s="66"/>
      <c r="I57" s="67"/>
      <c r="J57" s="68"/>
      <c r="K57" s="106"/>
      <c r="L57" s="107"/>
      <c r="M57" s="233"/>
      <c r="N57" s="234"/>
      <c r="O57"/>
      <c r="P57"/>
      <c r="Q57"/>
      <c r="R57"/>
      <c r="S57"/>
      <c r="T57"/>
      <c r="U57"/>
      <c r="V57"/>
    </row>
    <row r="58" spans="1:22" s="2" customFormat="1" hidden="1" x14ac:dyDescent="0.3">
      <c r="A58" s="249"/>
      <c r="B58" s="250"/>
      <c r="C58" s="251"/>
      <c r="D58" s="251"/>
      <c r="E58" s="252">
        <f t="shared" si="0"/>
        <v>2001629.719999996</v>
      </c>
      <c r="F58" s="12"/>
      <c r="G58" s="65"/>
      <c r="H58" s="66"/>
      <c r="I58" s="67"/>
      <c r="J58" s="68"/>
      <c r="K58" s="106"/>
      <c r="L58" s="107"/>
      <c r="M58" s="233"/>
      <c r="N58" s="234"/>
      <c r="O58"/>
      <c r="P58"/>
      <c r="Q58"/>
      <c r="R58"/>
      <c r="S58"/>
      <c r="T58"/>
      <c r="U58"/>
      <c r="V58"/>
    </row>
    <row r="59" spans="1:22" s="2" customFormat="1" hidden="1" x14ac:dyDescent="0.3">
      <c r="A59" s="249"/>
      <c r="B59" s="250"/>
      <c r="C59" s="251"/>
      <c r="D59" s="251"/>
      <c r="E59" s="252">
        <f t="shared" si="0"/>
        <v>2001629.719999996</v>
      </c>
      <c r="F59"/>
      <c r="G59" s="65"/>
      <c r="H59" s="66"/>
      <c r="I59" s="67"/>
      <c r="J59" s="68"/>
      <c r="K59" s="106"/>
      <c r="L59" s="107"/>
      <c r="M59" s="233"/>
      <c r="N59" s="234"/>
      <c r="O59"/>
      <c r="P59"/>
      <c r="Q59"/>
      <c r="R59"/>
      <c r="S59"/>
      <c r="T59"/>
      <c r="U59"/>
      <c r="V59"/>
    </row>
    <row r="60" spans="1:22" s="2" customFormat="1" hidden="1" x14ac:dyDescent="0.3">
      <c r="A60" s="249"/>
      <c r="B60" s="250"/>
      <c r="C60" s="251"/>
      <c r="D60" s="251"/>
      <c r="E60" s="252">
        <f t="shared" si="0"/>
        <v>2001629.719999996</v>
      </c>
      <c r="F60" s="22"/>
      <c r="G60" s="65"/>
      <c r="H60" s="66"/>
      <c r="I60" s="67"/>
      <c r="J60" s="68"/>
      <c r="K60" s="106"/>
      <c r="L60" s="107"/>
      <c r="M60" s="233"/>
      <c r="N60" s="234"/>
      <c r="O60"/>
      <c r="P60"/>
      <c r="Q60"/>
      <c r="R60"/>
      <c r="S60"/>
      <c r="T60"/>
      <c r="U60"/>
      <c r="V60"/>
    </row>
    <row r="61" spans="1:22" s="2" customFormat="1" hidden="1" x14ac:dyDescent="0.3">
      <c r="A61" s="249"/>
      <c r="B61" s="250"/>
      <c r="C61" s="251"/>
      <c r="D61" s="251"/>
      <c r="E61" s="252">
        <f t="shared" si="0"/>
        <v>2001629.719999996</v>
      </c>
      <c r="F61"/>
      <c r="G61" s="65"/>
      <c r="H61" s="66"/>
      <c r="I61" s="67"/>
      <c r="J61" s="68"/>
      <c r="K61" s="106"/>
      <c r="L61" s="107"/>
      <c r="M61" s="233"/>
      <c r="N61" s="234"/>
      <c r="O61"/>
      <c r="P61"/>
      <c r="Q61"/>
      <c r="R61"/>
      <c r="S61"/>
      <c r="T61"/>
      <c r="U61"/>
      <c r="V61"/>
    </row>
    <row r="62" spans="1:22" s="2" customFormat="1" hidden="1" x14ac:dyDescent="0.3">
      <c r="A62" s="249"/>
      <c r="B62" s="250"/>
      <c r="C62" s="251"/>
      <c r="D62" s="251"/>
      <c r="E62" s="252">
        <f t="shared" si="0"/>
        <v>2001629.719999996</v>
      </c>
      <c r="F62"/>
      <c r="G62" s="65"/>
      <c r="H62" s="66"/>
      <c r="I62" s="67"/>
      <c r="J62" s="68"/>
      <c r="K62" s="106"/>
      <c r="L62" s="107"/>
      <c r="M62" s="233"/>
      <c r="N62" s="234"/>
      <c r="O62"/>
      <c r="P62"/>
      <c r="Q62"/>
      <c r="R62"/>
      <c r="S62"/>
      <c r="T62"/>
      <c r="U62"/>
      <c r="V62"/>
    </row>
    <row r="63" spans="1:22" s="2" customFormat="1" hidden="1" x14ac:dyDescent="0.3">
      <c r="A63" s="249"/>
      <c r="B63" s="250"/>
      <c r="C63" s="251"/>
      <c r="D63" s="251"/>
      <c r="E63" s="252">
        <f t="shared" si="0"/>
        <v>2001629.719999996</v>
      </c>
      <c r="F63"/>
      <c r="G63" s="65"/>
      <c r="H63" s="66"/>
      <c r="I63" s="67"/>
      <c r="J63" s="68"/>
      <c r="K63" s="106"/>
      <c r="L63" s="107"/>
      <c r="M63" s="233"/>
      <c r="N63" s="234"/>
      <c r="O63"/>
      <c r="P63"/>
      <c r="Q63"/>
      <c r="R63"/>
      <c r="S63"/>
      <c r="T63"/>
      <c r="U63"/>
      <c r="V63"/>
    </row>
    <row r="64" spans="1:22" s="2" customFormat="1" hidden="1" x14ac:dyDescent="0.3">
      <c r="A64" s="249"/>
      <c r="B64" s="250"/>
      <c r="C64" s="251"/>
      <c r="D64" s="251"/>
      <c r="E64" s="252">
        <f t="shared" si="0"/>
        <v>2001629.719999996</v>
      </c>
      <c r="F64"/>
      <c r="G64" s="65"/>
      <c r="H64" s="66"/>
      <c r="I64" s="67"/>
      <c r="J64" s="68"/>
      <c r="K64" s="106"/>
      <c r="L64" s="107"/>
      <c r="M64" s="233"/>
      <c r="N64" s="234"/>
      <c r="O64"/>
      <c r="P64"/>
      <c r="Q64"/>
      <c r="R64"/>
      <c r="S64"/>
      <c r="T64"/>
      <c r="U64"/>
      <c r="V64"/>
    </row>
    <row r="65" spans="1:22" s="2" customFormat="1" hidden="1" x14ac:dyDescent="0.3">
      <c r="A65" s="249"/>
      <c r="B65" s="250"/>
      <c r="C65" s="251"/>
      <c r="D65" s="251"/>
      <c r="E65" s="252">
        <f t="shared" si="0"/>
        <v>2001629.719999996</v>
      </c>
      <c r="F65"/>
      <c r="G65" s="65"/>
      <c r="H65" s="66"/>
      <c r="I65" s="67"/>
      <c r="J65" s="68"/>
      <c r="K65" s="106"/>
      <c r="L65" s="107"/>
      <c r="M65" s="233"/>
      <c r="N65" s="234"/>
      <c r="O65"/>
      <c r="P65"/>
      <c r="Q65"/>
      <c r="R65"/>
      <c r="S65"/>
      <c r="T65"/>
      <c r="U65"/>
      <c r="V65"/>
    </row>
    <row r="66" spans="1:22" s="2" customFormat="1" hidden="1" x14ac:dyDescent="0.3">
      <c r="A66" s="249"/>
      <c r="B66" s="250"/>
      <c r="C66" s="251"/>
      <c r="D66" s="251"/>
      <c r="E66" s="252">
        <f t="shared" si="0"/>
        <v>2001629.719999996</v>
      </c>
      <c r="F66"/>
      <c r="G66" s="65"/>
      <c r="H66" s="66"/>
      <c r="I66" s="67"/>
      <c r="J66" s="68"/>
      <c r="K66" s="106"/>
      <c r="L66" s="107"/>
      <c r="M66" s="233"/>
      <c r="N66" s="234"/>
      <c r="O66"/>
      <c r="P66"/>
      <c r="Q66"/>
      <c r="R66"/>
      <c r="S66"/>
      <c r="T66"/>
      <c r="U66"/>
      <c r="V66"/>
    </row>
    <row r="67" spans="1:22" s="2" customFormat="1" hidden="1" x14ac:dyDescent="0.3">
      <c r="A67" s="249"/>
      <c r="B67" s="250"/>
      <c r="C67" s="251"/>
      <c r="D67" s="251"/>
      <c r="E67" s="252">
        <f t="shared" si="0"/>
        <v>2001629.719999996</v>
      </c>
      <c r="F67"/>
      <c r="G67" s="65"/>
      <c r="H67" s="66"/>
      <c r="I67" s="67"/>
      <c r="J67" s="68"/>
      <c r="K67" s="106"/>
      <c r="L67" s="107"/>
      <c r="M67" s="233"/>
      <c r="N67" s="234"/>
      <c r="O67"/>
      <c r="P67"/>
      <c r="Q67"/>
      <c r="R67"/>
      <c r="S67"/>
      <c r="T67"/>
      <c r="U67"/>
      <c r="V67"/>
    </row>
    <row r="68" spans="1:22" s="2" customFormat="1" hidden="1" x14ac:dyDescent="0.3">
      <c r="A68" s="249"/>
      <c r="B68" s="250"/>
      <c r="C68" s="251"/>
      <c r="D68" s="251"/>
      <c r="E68" s="252">
        <f t="shared" si="0"/>
        <v>2001629.719999996</v>
      </c>
      <c r="F68"/>
      <c r="G68" s="65"/>
      <c r="H68" s="66"/>
      <c r="I68" s="67"/>
      <c r="J68" s="68"/>
      <c r="K68" s="106"/>
      <c r="L68" s="107"/>
      <c r="M68" s="233"/>
      <c r="N68" s="234"/>
      <c r="O68"/>
      <c r="P68"/>
      <c r="Q68"/>
      <c r="R68"/>
      <c r="S68"/>
      <c r="T68"/>
      <c r="U68"/>
      <c r="V68"/>
    </row>
    <row r="69" spans="1:22" s="2" customFormat="1" hidden="1" x14ac:dyDescent="0.3">
      <c r="A69" s="249"/>
      <c r="B69" s="250"/>
      <c r="C69" s="251"/>
      <c r="D69" s="251"/>
      <c r="E69" s="252">
        <f t="shared" si="0"/>
        <v>2001629.719999996</v>
      </c>
      <c r="F69"/>
      <c r="G69" s="65"/>
      <c r="H69" s="66"/>
      <c r="I69" s="67"/>
      <c r="J69" s="68"/>
      <c r="K69" s="106"/>
      <c r="L69" s="107"/>
      <c r="M69" s="233"/>
      <c r="N69" s="234"/>
      <c r="O69"/>
      <c r="P69"/>
      <c r="Q69"/>
      <c r="R69"/>
      <c r="S69"/>
      <c r="T69"/>
      <c r="U69"/>
      <c r="V69"/>
    </row>
    <row r="70" spans="1:22" s="2" customFormat="1" hidden="1" x14ac:dyDescent="0.3">
      <c r="A70" s="249"/>
      <c r="B70" s="250"/>
      <c r="C70" s="251"/>
      <c r="D70" s="251"/>
      <c r="E70" s="252">
        <f t="shared" si="0"/>
        <v>2001629.719999996</v>
      </c>
      <c r="F70"/>
      <c r="G70" s="65"/>
      <c r="H70" s="66"/>
      <c r="I70" s="67"/>
      <c r="J70" s="68"/>
      <c r="K70" s="106"/>
      <c r="L70" s="107"/>
      <c r="M70" s="233"/>
      <c r="N70" s="234"/>
      <c r="O70"/>
      <c r="P70"/>
      <c r="Q70"/>
      <c r="R70"/>
      <c r="S70"/>
      <c r="T70"/>
      <c r="U70"/>
      <c r="V70"/>
    </row>
    <row r="71" spans="1:22" s="2" customFormat="1" hidden="1" x14ac:dyDescent="0.3">
      <c r="A71" s="249"/>
      <c r="B71" s="250"/>
      <c r="C71" s="251"/>
      <c r="D71" s="251"/>
      <c r="E71" s="252">
        <f t="shared" ref="E71:E136" si="3">E70+C71-D71</f>
        <v>2001629.719999996</v>
      </c>
      <c r="F71"/>
      <c r="G71" s="65"/>
      <c r="H71" s="66"/>
      <c r="I71" s="67"/>
      <c r="J71" s="68"/>
      <c r="K71" s="106"/>
      <c r="L71" s="107"/>
      <c r="M71" s="233"/>
      <c r="N71" s="234"/>
      <c r="O71"/>
      <c r="P71"/>
      <c r="Q71"/>
      <c r="R71"/>
      <c r="S71"/>
      <c r="T71"/>
      <c r="U71"/>
      <c r="V71"/>
    </row>
    <row r="72" spans="1:22" s="2" customFormat="1" hidden="1" x14ac:dyDescent="0.3">
      <c r="A72" s="249"/>
      <c r="B72" s="250"/>
      <c r="C72" s="251"/>
      <c r="D72" s="251"/>
      <c r="E72" s="252">
        <f t="shared" si="3"/>
        <v>2001629.719999996</v>
      </c>
      <c r="F72"/>
      <c r="G72" s="65"/>
      <c r="H72" s="66"/>
      <c r="I72" s="67"/>
      <c r="J72" s="68"/>
      <c r="K72" s="106"/>
      <c r="L72" s="107"/>
      <c r="M72" s="233"/>
      <c r="N72" s="234"/>
      <c r="O72"/>
      <c r="P72"/>
      <c r="Q72"/>
      <c r="R72"/>
      <c r="S72"/>
      <c r="T72"/>
      <c r="U72"/>
      <c r="V72"/>
    </row>
    <row r="73" spans="1:22" s="4" customFormat="1" hidden="1" x14ac:dyDescent="0.3">
      <c r="A73" s="249"/>
      <c r="B73" s="250"/>
      <c r="C73" s="251"/>
      <c r="D73" s="251"/>
      <c r="E73" s="252">
        <f t="shared" si="3"/>
        <v>2001629.719999996</v>
      </c>
      <c r="G73" s="65"/>
      <c r="H73" s="66"/>
      <c r="I73" s="67"/>
      <c r="J73" s="68"/>
      <c r="K73" s="106"/>
      <c r="L73" s="107"/>
      <c r="M73" s="233"/>
      <c r="N73" s="234"/>
    </row>
    <row r="74" spans="1:22" s="4" customFormat="1" hidden="1" x14ac:dyDescent="0.3">
      <c r="A74" s="249"/>
      <c r="B74" s="250"/>
      <c r="C74" s="251"/>
      <c r="D74" s="251"/>
      <c r="E74" s="252">
        <f t="shared" si="3"/>
        <v>2001629.719999996</v>
      </c>
      <c r="G74" s="65"/>
      <c r="H74" s="66"/>
      <c r="I74" s="67"/>
      <c r="J74" s="68"/>
      <c r="K74" s="106"/>
      <c r="L74" s="107"/>
      <c r="M74" s="233"/>
      <c r="N74" s="234"/>
    </row>
    <row r="75" spans="1:22" s="4" customFormat="1" hidden="1" x14ac:dyDescent="0.3">
      <c r="A75" s="249"/>
      <c r="B75" s="250"/>
      <c r="C75" s="251"/>
      <c r="D75" s="251"/>
      <c r="E75" s="252">
        <f t="shared" si="3"/>
        <v>2001629.719999996</v>
      </c>
      <c r="G75" s="65"/>
      <c r="H75" s="66"/>
      <c r="I75" s="67"/>
      <c r="J75" s="68"/>
      <c r="K75" s="106"/>
      <c r="L75" s="107"/>
      <c r="M75" s="233"/>
      <c r="N75" s="234"/>
    </row>
    <row r="76" spans="1:22" s="4" customFormat="1" hidden="1" x14ac:dyDescent="0.3">
      <c r="A76" s="249"/>
      <c r="B76" s="250"/>
      <c r="C76" s="251"/>
      <c r="D76" s="251"/>
      <c r="E76" s="252">
        <f t="shared" si="3"/>
        <v>2001629.719999996</v>
      </c>
      <c r="G76" s="65"/>
      <c r="H76" s="66"/>
      <c r="I76" s="67"/>
      <c r="J76" s="68"/>
      <c r="K76" s="106"/>
      <c r="L76" s="107"/>
      <c r="M76" s="233"/>
      <c r="N76" s="234"/>
    </row>
    <row r="77" spans="1:22" s="4" customFormat="1" hidden="1" x14ac:dyDescent="0.3">
      <c r="A77" s="249"/>
      <c r="B77" s="250"/>
      <c r="C77" s="251"/>
      <c r="D77" s="251"/>
      <c r="E77" s="252">
        <f t="shared" si="3"/>
        <v>2001629.719999996</v>
      </c>
      <c r="G77" s="65"/>
      <c r="H77" s="66"/>
      <c r="I77" s="67"/>
      <c r="J77" s="68"/>
      <c r="K77" s="106"/>
      <c r="L77" s="107"/>
      <c r="M77" s="233"/>
      <c r="N77" s="234"/>
    </row>
    <row r="78" spans="1:22" s="4" customFormat="1" x14ac:dyDescent="0.3">
      <c r="A78" s="249"/>
      <c r="B78" s="250"/>
      <c r="C78" s="251"/>
      <c r="D78" s="251"/>
      <c r="E78" s="252">
        <f t="shared" si="3"/>
        <v>2001629.719999996</v>
      </c>
      <c r="G78" s="65"/>
      <c r="H78" s="66"/>
      <c r="I78" s="67"/>
      <c r="J78" s="68"/>
      <c r="K78" s="106"/>
      <c r="L78" s="107"/>
      <c r="M78" s="233"/>
      <c r="N78" s="234"/>
    </row>
    <row r="79" spans="1:22" s="4" customFormat="1" hidden="1" x14ac:dyDescent="0.3">
      <c r="A79" s="249"/>
      <c r="B79" s="250"/>
      <c r="C79" s="251"/>
      <c r="D79" s="251"/>
      <c r="E79" s="252">
        <f t="shared" si="3"/>
        <v>2001629.719999996</v>
      </c>
      <c r="G79" s="65"/>
      <c r="H79" s="66"/>
      <c r="I79" s="67"/>
      <c r="J79" s="68"/>
      <c r="K79" s="106"/>
      <c r="L79" s="107"/>
      <c r="M79" s="233"/>
      <c r="N79" s="234"/>
    </row>
    <row r="80" spans="1:22" s="4" customFormat="1" hidden="1" x14ac:dyDescent="0.3">
      <c r="A80" s="249"/>
      <c r="B80" s="250"/>
      <c r="C80" s="251"/>
      <c r="D80" s="251"/>
      <c r="E80" s="252">
        <f t="shared" si="3"/>
        <v>2001629.719999996</v>
      </c>
      <c r="G80" s="65"/>
      <c r="H80" s="66"/>
      <c r="I80" s="67"/>
      <c r="J80" s="68"/>
      <c r="K80" s="106"/>
      <c r="L80" s="107"/>
      <c r="M80" s="233"/>
      <c r="N80" s="234"/>
    </row>
    <row r="81" spans="1:14" s="4" customFormat="1" hidden="1" x14ac:dyDescent="0.3">
      <c r="A81" s="249"/>
      <c r="B81" s="250"/>
      <c r="C81" s="251"/>
      <c r="D81" s="251"/>
      <c r="E81" s="252">
        <f t="shared" si="3"/>
        <v>2001629.719999996</v>
      </c>
      <c r="G81" s="65"/>
      <c r="H81" s="66"/>
      <c r="I81" s="67"/>
      <c r="J81" s="68"/>
      <c r="K81" s="106"/>
      <c r="L81" s="107"/>
      <c r="M81" s="233"/>
      <c r="N81" s="234"/>
    </row>
    <row r="82" spans="1:14" s="4" customFormat="1" hidden="1" x14ac:dyDescent="0.3">
      <c r="A82" s="249"/>
      <c r="B82" s="250"/>
      <c r="C82" s="251"/>
      <c r="D82" s="251"/>
      <c r="E82" s="252">
        <f t="shared" si="3"/>
        <v>2001629.719999996</v>
      </c>
      <c r="G82" s="65"/>
      <c r="H82" s="66"/>
      <c r="I82" s="67"/>
      <c r="J82" s="68"/>
      <c r="K82" s="106"/>
      <c r="L82" s="107"/>
      <c r="M82" s="233"/>
      <c r="N82" s="234"/>
    </row>
    <row r="83" spans="1:14" s="4" customFormat="1" hidden="1" x14ac:dyDescent="0.3">
      <c r="A83" s="249"/>
      <c r="B83" s="250"/>
      <c r="C83" s="251"/>
      <c r="D83" s="251"/>
      <c r="E83" s="252">
        <f t="shared" si="3"/>
        <v>2001629.719999996</v>
      </c>
      <c r="G83" s="65"/>
      <c r="H83" s="66"/>
      <c r="I83" s="67"/>
      <c r="J83" s="68"/>
      <c r="K83" s="106"/>
      <c r="L83" s="107"/>
      <c r="M83" s="233"/>
      <c r="N83" s="234"/>
    </row>
    <row r="84" spans="1:14" s="4" customFormat="1" hidden="1" x14ac:dyDescent="0.3">
      <c r="A84" s="249"/>
      <c r="B84" s="250"/>
      <c r="C84" s="251"/>
      <c r="D84" s="251"/>
      <c r="E84" s="252">
        <f t="shared" si="3"/>
        <v>2001629.719999996</v>
      </c>
      <c r="G84" s="65"/>
      <c r="H84" s="66"/>
      <c r="I84" s="67"/>
      <c r="J84" s="68"/>
      <c r="K84" s="106"/>
      <c r="L84" s="107"/>
      <c r="M84" s="233"/>
      <c r="N84" s="234"/>
    </row>
    <row r="85" spans="1:14" s="4" customFormat="1" hidden="1" x14ac:dyDescent="0.3">
      <c r="A85" s="249"/>
      <c r="B85" s="250"/>
      <c r="C85" s="251"/>
      <c r="D85" s="251"/>
      <c r="E85" s="252">
        <f t="shared" si="3"/>
        <v>2001629.719999996</v>
      </c>
      <c r="G85" s="65"/>
      <c r="H85" s="66"/>
      <c r="I85" s="67"/>
      <c r="J85" s="68"/>
      <c r="K85" s="106"/>
      <c r="L85" s="107"/>
      <c r="M85" s="233"/>
      <c r="N85" s="234"/>
    </row>
    <row r="86" spans="1:14" s="4" customFormat="1" hidden="1" x14ac:dyDescent="0.3">
      <c r="A86" s="249"/>
      <c r="B86" s="250"/>
      <c r="C86" s="251"/>
      <c r="D86" s="251"/>
      <c r="E86" s="252">
        <f t="shared" si="3"/>
        <v>2001629.719999996</v>
      </c>
      <c r="G86" s="65"/>
      <c r="H86" s="66"/>
      <c r="I86" s="67"/>
      <c r="J86" s="68"/>
      <c r="K86" s="106"/>
      <c r="L86" s="107"/>
      <c r="M86" s="233"/>
      <c r="N86" s="234"/>
    </row>
    <row r="87" spans="1:14" s="4" customFormat="1" hidden="1" x14ac:dyDescent="0.3">
      <c r="A87" s="249"/>
      <c r="B87" s="250"/>
      <c r="C87" s="251"/>
      <c r="D87" s="251"/>
      <c r="E87" s="252">
        <f t="shared" si="3"/>
        <v>2001629.719999996</v>
      </c>
      <c r="G87" s="65"/>
      <c r="H87" s="66"/>
      <c r="I87" s="67"/>
      <c r="J87" s="68"/>
      <c r="K87" s="106"/>
      <c r="L87" s="107"/>
      <c r="M87" s="233"/>
      <c r="N87" s="234"/>
    </row>
    <row r="88" spans="1:14" s="4" customFormat="1" hidden="1" x14ac:dyDescent="0.3">
      <c r="A88" s="249"/>
      <c r="B88" s="250"/>
      <c r="C88" s="251"/>
      <c r="D88" s="251"/>
      <c r="E88" s="252">
        <f t="shared" si="3"/>
        <v>2001629.719999996</v>
      </c>
      <c r="G88" s="65"/>
      <c r="H88" s="66"/>
      <c r="I88" s="67"/>
      <c r="J88" s="68"/>
      <c r="K88" s="106"/>
      <c r="L88" s="107"/>
      <c r="M88" s="233"/>
      <c r="N88" s="234"/>
    </row>
    <row r="89" spans="1:14" s="4" customFormat="1" hidden="1" x14ac:dyDescent="0.3">
      <c r="A89" s="249"/>
      <c r="B89" s="250"/>
      <c r="C89" s="251"/>
      <c r="D89" s="251"/>
      <c r="E89" s="252">
        <f t="shared" si="3"/>
        <v>2001629.719999996</v>
      </c>
      <c r="G89" s="65"/>
      <c r="H89" s="66"/>
      <c r="I89" s="67"/>
      <c r="J89" s="68"/>
      <c r="K89" s="106"/>
      <c r="L89" s="107"/>
      <c r="M89" s="233"/>
      <c r="N89" s="234"/>
    </row>
    <row r="90" spans="1:14" s="4" customFormat="1" hidden="1" x14ac:dyDescent="0.3">
      <c r="A90" s="249"/>
      <c r="B90" s="250"/>
      <c r="C90" s="251"/>
      <c r="D90" s="251"/>
      <c r="E90" s="252">
        <f t="shared" si="3"/>
        <v>2001629.719999996</v>
      </c>
      <c r="G90" s="65"/>
      <c r="H90" s="66"/>
      <c r="I90" s="67"/>
      <c r="J90" s="68"/>
      <c r="K90" s="106"/>
      <c r="L90" s="107"/>
      <c r="M90" s="233"/>
      <c r="N90" s="234"/>
    </row>
    <row r="91" spans="1:14" s="4" customFormat="1" hidden="1" x14ac:dyDescent="0.3">
      <c r="A91" s="249"/>
      <c r="B91" s="250"/>
      <c r="C91" s="251"/>
      <c r="D91" s="251"/>
      <c r="E91" s="252">
        <f t="shared" si="3"/>
        <v>2001629.719999996</v>
      </c>
      <c r="G91" s="65"/>
      <c r="H91" s="66"/>
      <c r="I91" s="67"/>
      <c r="J91" s="68"/>
      <c r="K91" s="106"/>
      <c r="L91" s="107"/>
      <c r="M91" s="233"/>
      <c r="N91" s="234"/>
    </row>
    <row r="92" spans="1:14" s="4" customFormat="1" hidden="1" x14ac:dyDescent="0.3">
      <c r="A92" s="249"/>
      <c r="B92" s="250"/>
      <c r="C92" s="251"/>
      <c r="D92" s="251"/>
      <c r="E92" s="252">
        <f t="shared" si="3"/>
        <v>2001629.719999996</v>
      </c>
      <c r="G92" s="65"/>
      <c r="H92" s="66"/>
      <c r="I92" s="67"/>
      <c r="J92" s="68"/>
      <c r="K92" s="106"/>
      <c r="L92" s="107"/>
      <c r="M92" s="233"/>
      <c r="N92" s="234"/>
    </row>
    <row r="93" spans="1:14" s="4" customFormat="1" hidden="1" x14ac:dyDescent="0.3">
      <c r="A93" s="249"/>
      <c r="B93" s="250"/>
      <c r="C93" s="251"/>
      <c r="D93" s="251"/>
      <c r="E93" s="252">
        <f t="shared" si="3"/>
        <v>2001629.719999996</v>
      </c>
      <c r="G93" s="65"/>
      <c r="H93" s="66"/>
      <c r="I93" s="67"/>
      <c r="J93" s="68"/>
      <c r="K93" s="106"/>
      <c r="L93" s="107"/>
      <c r="M93" s="233"/>
      <c r="N93" s="234"/>
    </row>
    <row r="94" spans="1:14" s="4" customFormat="1" hidden="1" x14ac:dyDescent="0.3">
      <c r="A94" s="249"/>
      <c r="B94" s="250"/>
      <c r="C94" s="251"/>
      <c r="D94" s="251"/>
      <c r="E94" s="252">
        <f t="shared" si="3"/>
        <v>2001629.719999996</v>
      </c>
      <c r="G94" s="65"/>
      <c r="H94" s="66"/>
      <c r="I94" s="67"/>
      <c r="J94" s="68"/>
      <c r="K94" s="106"/>
      <c r="L94" s="107"/>
      <c r="M94" s="233"/>
      <c r="N94" s="234"/>
    </row>
    <row r="95" spans="1:14" s="4" customFormat="1" hidden="1" x14ac:dyDescent="0.3">
      <c r="A95" s="249"/>
      <c r="B95" s="250"/>
      <c r="C95" s="251"/>
      <c r="D95" s="251"/>
      <c r="E95" s="252">
        <f t="shared" si="3"/>
        <v>2001629.719999996</v>
      </c>
      <c r="G95" s="65"/>
      <c r="H95" s="66"/>
      <c r="I95" s="67"/>
      <c r="J95" s="68"/>
      <c r="K95" s="106"/>
      <c r="L95" s="107"/>
      <c r="M95" s="233"/>
      <c r="N95" s="234"/>
    </row>
    <row r="96" spans="1:14" s="4" customFormat="1" hidden="1" x14ac:dyDescent="0.3">
      <c r="A96" s="249"/>
      <c r="B96" s="250"/>
      <c r="C96" s="251"/>
      <c r="D96" s="251"/>
      <c r="E96" s="252">
        <f t="shared" si="3"/>
        <v>2001629.719999996</v>
      </c>
      <c r="G96" s="65"/>
      <c r="H96" s="66"/>
      <c r="I96" s="67"/>
      <c r="J96" s="68"/>
      <c r="K96" s="106"/>
      <c r="L96" s="107"/>
      <c r="M96" s="233"/>
      <c r="N96" s="234"/>
    </row>
    <row r="97" spans="1:14" s="4" customFormat="1" hidden="1" x14ac:dyDescent="0.3">
      <c r="A97" s="249"/>
      <c r="B97" s="250"/>
      <c r="C97" s="251"/>
      <c r="D97" s="251"/>
      <c r="E97" s="252">
        <f t="shared" si="3"/>
        <v>2001629.719999996</v>
      </c>
      <c r="G97" s="65"/>
      <c r="H97" s="66"/>
      <c r="I97" s="67"/>
      <c r="J97" s="68"/>
      <c r="K97" s="106"/>
      <c r="L97" s="107"/>
      <c r="M97" s="233"/>
      <c r="N97" s="234"/>
    </row>
    <row r="98" spans="1:14" s="4" customFormat="1" hidden="1" x14ac:dyDescent="0.3">
      <c r="A98" s="249"/>
      <c r="B98" s="250"/>
      <c r="C98" s="251"/>
      <c r="D98" s="251"/>
      <c r="E98" s="252">
        <f t="shared" si="3"/>
        <v>2001629.719999996</v>
      </c>
      <c r="G98" s="65"/>
      <c r="H98" s="66"/>
      <c r="I98" s="67"/>
      <c r="J98" s="68"/>
      <c r="K98" s="106"/>
      <c r="L98" s="107"/>
      <c r="M98" s="233"/>
      <c r="N98" s="234"/>
    </row>
    <row r="99" spans="1:14" s="4" customFormat="1" hidden="1" x14ac:dyDescent="0.3">
      <c r="A99" s="249"/>
      <c r="B99" s="250"/>
      <c r="C99" s="251"/>
      <c r="D99" s="251"/>
      <c r="E99" s="252">
        <f t="shared" si="3"/>
        <v>2001629.719999996</v>
      </c>
      <c r="G99" s="65"/>
      <c r="H99" s="66"/>
      <c r="I99" s="67"/>
      <c r="J99" s="68"/>
      <c r="K99" s="106"/>
      <c r="L99" s="107"/>
      <c r="M99" s="233"/>
      <c r="N99" s="234"/>
    </row>
    <row r="100" spans="1:14" s="4" customFormat="1" x14ac:dyDescent="0.3">
      <c r="A100" s="249"/>
      <c r="B100" s="250"/>
      <c r="C100" s="251"/>
      <c r="D100" s="251"/>
      <c r="E100" s="252">
        <f>E99+C100-D100</f>
        <v>2001629.719999996</v>
      </c>
      <c r="G100" s="65"/>
      <c r="H100" s="66"/>
      <c r="I100" s="67"/>
      <c r="J100" s="68"/>
      <c r="K100" s="106"/>
      <c r="L100" s="107"/>
      <c r="M100" s="233"/>
      <c r="N100" s="234"/>
    </row>
    <row r="101" spans="1:14" s="4" customFormat="1" hidden="1" x14ac:dyDescent="0.3">
      <c r="A101" s="249"/>
      <c r="B101" s="250"/>
      <c r="C101" s="251"/>
      <c r="D101" s="251"/>
      <c r="E101" s="252">
        <f>E100+C101-D101</f>
        <v>2001629.719999996</v>
      </c>
      <c r="G101" s="65"/>
      <c r="H101" s="66"/>
      <c r="I101" s="67"/>
      <c r="J101" s="68"/>
      <c r="K101" s="106"/>
      <c r="L101" s="107"/>
      <c r="M101" s="233"/>
      <c r="N101" s="234"/>
    </row>
    <row r="102" spans="1:14" s="4" customFormat="1" hidden="1" x14ac:dyDescent="0.3">
      <c r="A102" s="249"/>
      <c r="B102" s="250"/>
      <c r="C102" s="251"/>
      <c r="D102" s="251"/>
      <c r="E102" s="252">
        <f t="shared" si="3"/>
        <v>2001629.719999996</v>
      </c>
      <c r="G102" s="65"/>
      <c r="H102" s="66"/>
      <c r="I102" s="67"/>
      <c r="J102" s="68"/>
      <c r="K102" s="106"/>
      <c r="L102" s="107"/>
      <c r="M102" s="233"/>
      <c r="N102" s="234"/>
    </row>
    <row r="103" spans="1:14" s="4" customFormat="1" hidden="1" x14ac:dyDescent="0.3">
      <c r="A103" s="249"/>
      <c r="B103" s="250"/>
      <c r="C103" s="251"/>
      <c r="D103" s="251"/>
      <c r="E103" s="252">
        <f t="shared" si="3"/>
        <v>2001629.719999996</v>
      </c>
      <c r="G103" s="65"/>
      <c r="H103" s="66"/>
      <c r="I103" s="67"/>
      <c r="J103" s="68"/>
      <c r="K103" s="106"/>
      <c r="L103" s="107"/>
      <c r="M103" s="233"/>
      <c r="N103" s="234"/>
    </row>
    <row r="104" spans="1:14" s="4" customFormat="1" hidden="1" x14ac:dyDescent="0.3">
      <c r="A104" s="249"/>
      <c r="B104" s="250"/>
      <c r="C104" s="251"/>
      <c r="D104" s="251"/>
      <c r="E104" s="252">
        <f t="shared" si="3"/>
        <v>2001629.719999996</v>
      </c>
      <c r="G104" s="65"/>
      <c r="H104" s="66"/>
      <c r="I104" s="67"/>
      <c r="J104" s="68"/>
      <c r="K104" s="106"/>
      <c r="L104" s="107"/>
      <c r="M104" s="233"/>
      <c r="N104" s="234"/>
    </row>
    <row r="105" spans="1:14" s="4" customFormat="1" hidden="1" x14ac:dyDescent="0.3">
      <c r="A105" s="249"/>
      <c r="B105" s="250"/>
      <c r="C105" s="251"/>
      <c r="D105" s="251"/>
      <c r="E105" s="252">
        <f t="shared" si="3"/>
        <v>2001629.719999996</v>
      </c>
      <c r="G105" s="65"/>
      <c r="H105" s="66"/>
      <c r="I105" s="67"/>
      <c r="J105" s="68"/>
      <c r="K105" s="106"/>
      <c r="L105" s="107"/>
      <c r="M105" s="233"/>
      <c r="N105" s="234"/>
    </row>
    <row r="106" spans="1:14" s="4" customFormat="1" hidden="1" x14ac:dyDescent="0.3">
      <c r="A106" s="249"/>
      <c r="B106" s="250"/>
      <c r="C106" s="251"/>
      <c r="D106" s="251"/>
      <c r="E106" s="252">
        <f t="shared" si="3"/>
        <v>2001629.719999996</v>
      </c>
      <c r="G106" s="65"/>
      <c r="H106" s="66"/>
      <c r="I106" s="67"/>
      <c r="J106" s="68"/>
      <c r="K106" s="106"/>
      <c r="L106" s="107"/>
      <c r="M106" s="233"/>
      <c r="N106" s="234"/>
    </row>
    <row r="107" spans="1:14" s="4" customFormat="1" hidden="1" x14ac:dyDescent="0.3">
      <c r="A107" s="249"/>
      <c r="B107" s="250"/>
      <c r="C107" s="251"/>
      <c r="D107" s="251"/>
      <c r="E107" s="252">
        <f t="shared" si="3"/>
        <v>2001629.719999996</v>
      </c>
      <c r="G107" s="65"/>
      <c r="H107" s="66"/>
      <c r="I107" s="67"/>
      <c r="J107" s="68"/>
      <c r="K107" s="106"/>
      <c r="L107" s="107"/>
      <c r="M107" s="233"/>
      <c r="N107" s="234"/>
    </row>
    <row r="108" spans="1:14" s="4" customFormat="1" hidden="1" x14ac:dyDescent="0.3">
      <c r="A108" s="249"/>
      <c r="B108" s="250"/>
      <c r="C108" s="251"/>
      <c r="D108" s="251"/>
      <c r="E108" s="252">
        <f t="shared" si="3"/>
        <v>2001629.719999996</v>
      </c>
      <c r="G108" s="65"/>
      <c r="H108" s="66"/>
      <c r="I108" s="67"/>
      <c r="J108" s="68"/>
      <c r="K108" s="106"/>
      <c r="L108" s="107"/>
      <c r="M108" s="233"/>
      <c r="N108" s="234"/>
    </row>
    <row r="109" spans="1:14" s="4" customFormat="1" hidden="1" x14ac:dyDescent="0.3">
      <c r="A109" s="249"/>
      <c r="B109" s="250"/>
      <c r="C109" s="251"/>
      <c r="D109" s="251"/>
      <c r="E109" s="252">
        <f t="shared" si="3"/>
        <v>2001629.719999996</v>
      </c>
      <c r="G109" s="65"/>
      <c r="H109" s="66"/>
      <c r="I109" s="67"/>
      <c r="J109" s="68"/>
      <c r="K109" s="106"/>
      <c r="L109" s="107"/>
      <c r="M109" s="233"/>
      <c r="N109" s="234"/>
    </row>
    <row r="110" spans="1:14" s="4" customFormat="1" hidden="1" x14ac:dyDescent="0.3">
      <c r="A110" s="249"/>
      <c r="B110" s="250"/>
      <c r="C110" s="251"/>
      <c r="D110" s="251"/>
      <c r="E110" s="252">
        <f t="shared" si="3"/>
        <v>2001629.719999996</v>
      </c>
      <c r="G110" s="65"/>
      <c r="H110" s="66"/>
      <c r="I110" s="67"/>
      <c r="J110" s="68"/>
      <c r="K110" s="106"/>
      <c r="L110" s="107"/>
      <c r="M110" s="233"/>
      <c r="N110" s="234"/>
    </row>
    <row r="111" spans="1:14" s="4" customFormat="1" hidden="1" x14ac:dyDescent="0.3">
      <c r="A111" s="249"/>
      <c r="B111" s="250"/>
      <c r="C111" s="251"/>
      <c r="D111" s="251"/>
      <c r="E111" s="252">
        <f t="shared" si="3"/>
        <v>2001629.719999996</v>
      </c>
      <c r="G111" s="65"/>
      <c r="H111" s="66"/>
      <c r="I111" s="67"/>
      <c r="J111" s="68"/>
      <c r="K111" s="106"/>
      <c r="L111" s="107"/>
      <c r="M111" s="233"/>
      <c r="N111" s="234"/>
    </row>
    <row r="112" spans="1:14" s="4" customFormat="1" hidden="1" x14ac:dyDescent="0.3">
      <c r="A112" s="249"/>
      <c r="B112" s="250"/>
      <c r="C112" s="251"/>
      <c r="D112" s="251"/>
      <c r="E112" s="252">
        <f t="shared" si="3"/>
        <v>2001629.719999996</v>
      </c>
      <c r="G112" s="65"/>
      <c r="H112" s="66"/>
      <c r="I112" s="67"/>
      <c r="J112" s="68"/>
      <c r="K112" s="106"/>
      <c r="L112" s="107"/>
      <c r="M112" s="233"/>
      <c r="N112" s="234"/>
    </row>
    <row r="113" spans="1:14" s="4" customFormat="1" hidden="1" x14ac:dyDescent="0.3">
      <c r="A113" s="249"/>
      <c r="B113" s="250"/>
      <c r="C113" s="251"/>
      <c r="D113" s="251"/>
      <c r="E113" s="252">
        <f t="shared" si="3"/>
        <v>2001629.719999996</v>
      </c>
      <c r="G113" s="65"/>
      <c r="H113" s="66"/>
      <c r="I113" s="67"/>
      <c r="J113" s="68"/>
      <c r="K113" s="106"/>
      <c r="L113" s="107"/>
      <c r="M113" s="233"/>
      <c r="N113" s="234"/>
    </row>
    <row r="114" spans="1:14" s="4" customFormat="1" hidden="1" x14ac:dyDescent="0.3">
      <c r="A114" s="249"/>
      <c r="B114" s="250"/>
      <c r="C114" s="251"/>
      <c r="D114" s="251"/>
      <c r="E114" s="252">
        <f t="shared" si="3"/>
        <v>2001629.719999996</v>
      </c>
      <c r="G114" s="65"/>
      <c r="H114" s="66"/>
      <c r="I114" s="67"/>
      <c r="J114" s="68"/>
      <c r="K114" s="106"/>
      <c r="L114" s="107"/>
      <c r="M114" s="233"/>
      <c r="N114" s="234"/>
    </row>
    <row r="115" spans="1:14" s="4" customFormat="1" hidden="1" x14ac:dyDescent="0.3">
      <c r="A115" s="249"/>
      <c r="B115" s="250"/>
      <c r="C115" s="251"/>
      <c r="D115" s="251"/>
      <c r="E115" s="252">
        <f t="shared" si="3"/>
        <v>2001629.719999996</v>
      </c>
      <c r="G115" s="65"/>
      <c r="H115" s="66"/>
      <c r="I115" s="67"/>
      <c r="J115" s="68"/>
      <c r="K115" s="106"/>
      <c r="L115" s="107"/>
      <c r="M115" s="233"/>
      <c r="N115" s="234"/>
    </row>
    <row r="116" spans="1:14" s="4" customFormat="1" hidden="1" x14ac:dyDescent="0.3">
      <c r="A116" s="249"/>
      <c r="B116" s="250"/>
      <c r="C116" s="251"/>
      <c r="D116" s="251"/>
      <c r="E116" s="252">
        <f t="shared" si="3"/>
        <v>2001629.719999996</v>
      </c>
      <c r="G116" s="65"/>
      <c r="H116" s="66"/>
      <c r="I116" s="67"/>
      <c r="J116" s="68"/>
      <c r="K116" s="106"/>
      <c r="L116" s="107"/>
      <c r="M116" s="233"/>
      <c r="N116" s="234"/>
    </row>
    <row r="117" spans="1:14" s="4" customFormat="1" hidden="1" x14ac:dyDescent="0.3">
      <c r="A117" s="249"/>
      <c r="B117" s="250"/>
      <c r="C117" s="251"/>
      <c r="D117" s="251"/>
      <c r="E117" s="252">
        <f t="shared" si="3"/>
        <v>2001629.719999996</v>
      </c>
      <c r="G117" s="65"/>
      <c r="H117" s="66"/>
      <c r="I117" s="67"/>
      <c r="J117" s="68"/>
      <c r="K117" s="106"/>
      <c r="L117" s="107"/>
      <c r="M117" s="233"/>
      <c r="N117" s="234"/>
    </row>
    <row r="118" spans="1:14" s="4" customFormat="1" hidden="1" x14ac:dyDescent="0.3">
      <c r="A118" s="249"/>
      <c r="B118" s="250"/>
      <c r="C118" s="251"/>
      <c r="D118" s="251"/>
      <c r="E118" s="252">
        <f t="shared" si="3"/>
        <v>2001629.719999996</v>
      </c>
      <c r="G118" s="65"/>
      <c r="H118" s="66"/>
      <c r="I118" s="67"/>
      <c r="J118" s="68"/>
      <c r="K118" s="106"/>
      <c r="L118" s="107"/>
      <c r="M118" s="233"/>
      <c r="N118" s="234"/>
    </row>
    <row r="119" spans="1:14" s="4" customFormat="1" hidden="1" x14ac:dyDescent="0.3">
      <c r="A119" s="249"/>
      <c r="B119" s="250"/>
      <c r="C119" s="251"/>
      <c r="D119" s="251"/>
      <c r="E119" s="252">
        <f t="shared" si="3"/>
        <v>2001629.719999996</v>
      </c>
      <c r="G119" s="65"/>
      <c r="H119" s="66"/>
      <c r="I119" s="67"/>
      <c r="J119" s="68"/>
      <c r="K119" s="106"/>
      <c r="L119" s="107"/>
      <c r="M119" s="233"/>
      <c r="N119" s="234"/>
    </row>
    <row r="120" spans="1:14" s="4" customFormat="1" hidden="1" x14ac:dyDescent="0.3">
      <c r="A120" s="249"/>
      <c r="B120" s="250"/>
      <c r="C120" s="251"/>
      <c r="D120" s="251"/>
      <c r="E120" s="252">
        <f t="shared" si="3"/>
        <v>2001629.719999996</v>
      </c>
      <c r="G120" s="65"/>
      <c r="H120" s="66"/>
      <c r="I120" s="67"/>
      <c r="J120" s="68"/>
      <c r="K120" s="106"/>
      <c r="L120" s="107"/>
      <c r="M120" s="233"/>
      <c r="N120" s="234"/>
    </row>
    <row r="121" spans="1:14" s="4" customFormat="1" hidden="1" x14ac:dyDescent="0.3">
      <c r="A121" s="249"/>
      <c r="B121" s="250"/>
      <c r="C121" s="251"/>
      <c r="D121" s="251"/>
      <c r="E121" s="252">
        <f t="shared" si="3"/>
        <v>2001629.719999996</v>
      </c>
      <c r="G121" s="65"/>
      <c r="H121" s="66"/>
      <c r="I121" s="67"/>
      <c r="J121" s="68"/>
      <c r="K121" s="106"/>
      <c r="L121" s="107"/>
      <c r="M121" s="233"/>
      <c r="N121" s="234"/>
    </row>
    <row r="122" spans="1:14" s="4" customFormat="1" hidden="1" x14ac:dyDescent="0.3">
      <c r="A122" s="249"/>
      <c r="B122" s="250"/>
      <c r="C122" s="251"/>
      <c r="D122" s="251"/>
      <c r="E122" s="252">
        <f t="shared" si="3"/>
        <v>2001629.719999996</v>
      </c>
      <c r="G122" s="65"/>
      <c r="H122" s="66"/>
      <c r="I122" s="67"/>
      <c r="J122" s="68"/>
      <c r="K122" s="106"/>
      <c r="L122" s="107"/>
      <c r="M122" s="233"/>
      <c r="N122" s="234"/>
    </row>
    <row r="123" spans="1:14" s="4" customFormat="1" hidden="1" x14ac:dyDescent="0.3">
      <c r="A123" s="249"/>
      <c r="B123" s="250"/>
      <c r="C123" s="251"/>
      <c r="D123" s="251"/>
      <c r="E123" s="252">
        <f t="shared" si="3"/>
        <v>2001629.719999996</v>
      </c>
      <c r="G123" s="65"/>
      <c r="H123" s="66"/>
      <c r="I123" s="67"/>
      <c r="J123" s="68"/>
      <c r="K123" s="106"/>
      <c r="L123" s="107"/>
      <c r="M123" s="233"/>
      <c r="N123" s="234"/>
    </row>
    <row r="124" spans="1:14" s="4" customFormat="1" hidden="1" x14ac:dyDescent="0.3">
      <c r="A124" s="249"/>
      <c r="B124" s="250"/>
      <c r="C124" s="251"/>
      <c r="D124" s="251"/>
      <c r="E124" s="252">
        <f t="shared" si="3"/>
        <v>2001629.719999996</v>
      </c>
      <c r="G124" s="65"/>
      <c r="H124" s="66"/>
      <c r="I124" s="67"/>
      <c r="J124" s="68"/>
      <c r="K124" s="106"/>
      <c r="L124" s="107"/>
      <c r="M124" s="233"/>
      <c r="N124" s="234"/>
    </row>
    <row r="125" spans="1:14" s="4" customFormat="1" hidden="1" x14ac:dyDescent="0.3">
      <c r="A125" s="249"/>
      <c r="B125" s="250"/>
      <c r="C125" s="251"/>
      <c r="D125" s="251"/>
      <c r="E125" s="252">
        <f t="shared" si="3"/>
        <v>2001629.719999996</v>
      </c>
      <c r="G125" s="65"/>
      <c r="H125" s="66"/>
      <c r="I125" s="67"/>
      <c r="J125" s="68"/>
      <c r="K125" s="106"/>
      <c r="L125" s="107"/>
      <c r="M125" s="233"/>
      <c r="N125" s="234"/>
    </row>
    <row r="126" spans="1:14" s="4" customFormat="1" hidden="1" x14ac:dyDescent="0.3">
      <c r="A126" s="249"/>
      <c r="B126" s="250"/>
      <c r="C126" s="251"/>
      <c r="D126" s="251"/>
      <c r="E126" s="252">
        <f t="shared" si="3"/>
        <v>2001629.719999996</v>
      </c>
      <c r="G126" s="65"/>
      <c r="H126" s="66"/>
      <c r="I126" s="67"/>
      <c r="J126" s="68"/>
      <c r="K126" s="106"/>
      <c r="L126" s="107"/>
      <c r="M126" s="233"/>
      <c r="N126" s="234"/>
    </row>
    <row r="127" spans="1:14" s="4" customFormat="1" hidden="1" x14ac:dyDescent="0.3">
      <c r="A127" s="249"/>
      <c r="B127" s="250"/>
      <c r="C127" s="251"/>
      <c r="D127" s="251"/>
      <c r="E127" s="252">
        <f t="shared" si="3"/>
        <v>2001629.719999996</v>
      </c>
      <c r="G127" s="65"/>
      <c r="H127" s="66"/>
      <c r="I127" s="67"/>
      <c r="J127" s="68"/>
      <c r="K127" s="106"/>
      <c r="L127" s="107"/>
      <c r="M127" s="233"/>
      <c r="N127" s="234"/>
    </row>
    <row r="128" spans="1:14" s="4" customFormat="1" hidden="1" x14ac:dyDescent="0.3">
      <c r="A128" s="249"/>
      <c r="B128" s="250"/>
      <c r="C128" s="251"/>
      <c r="D128" s="251"/>
      <c r="E128" s="252">
        <f t="shared" si="3"/>
        <v>2001629.719999996</v>
      </c>
      <c r="G128" s="65"/>
      <c r="H128" s="66"/>
      <c r="I128" s="67"/>
      <c r="J128" s="68"/>
      <c r="K128" s="106"/>
      <c r="L128" s="107"/>
      <c r="M128" s="233"/>
      <c r="N128" s="234"/>
    </row>
    <row r="129" spans="1:14" s="4" customFormat="1" hidden="1" x14ac:dyDescent="0.3">
      <c r="A129" s="249"/>
      <c r="B129" s="250"/>
      <c r="C129" s="251"/>
      <c r="D129" s="251"/>
      <c r="E129" s="252">
        <f t="shared" si="3"/>
        <v>2001629.719999996</v>
      </c>
      <c r="G129" s="65"/>
      <c r="H129" s="66"/>
      <c r="I129" s="67"/>
      <c r="J129" s="68"/>
      <c r="K129" s="106"/>
      <c r="L129" s="107"/>
      <c r="M129" s="233"/>
      <c r="N129" s="234"/>
    </row>
    <row r="130" spans="1:14" s="4" customFormat="1" hidden="1" x14ac:dyDescent="0.3">
      <c r="A130" s="249"/>
      <c r="B130" s="250"/>
      <c r="C130" s="251"/>
      <c r="D130" s="251"/>
      <c r="E130" s="252">
        <f t="shared" si="3"/>
        <v>2001629.719999996</v>
      </c>
      <c r="G130" s="65"/>
      <c r="H130" s="66"/>
      <c r="I130" s="67"/>
      <c r="J130" s="68"/>
      <c r="K130" s="106"/>
      <c r="L130" s="107"/>
      <c r="M130" s="233"/>
      <c r="N130" s="234"/>
    </row>
    <row r="131" spans="1:14" s="4" customFormat="1" hidden="1" x14ac:dyDescent="0.3">
      <c r="A131" s="249"/>
      <c r="B131" s="250"/>
      <c r="C131" s="251"/>
      <c r="D131" s="251"/>
      <c r="E131" s="252">
        <f t="shared" si="3"/>
        <v>2001629.719999996</v>
      </c>
      <c r="G131" s="65"/>
      <c r="H131" s="66"/>
      <c r="I131" s="67"/>
      <c r="J131" s="68"/>
      <c r="K131" s="106"/>
      <c r="L131" s="107"/>
      <c r="M131" s="233"/>
      <c r="N131" s="234"/>
    </row>
    <row r="132" spans="1:14" s="4" customFormat="1" hidden="1" x14ac:dyDescent="0.3">
      <c r="A132" s="249"/>
      <c r="B132" s="250"/>
      <c r="C132" s="251"/>
      <c r="D132" s="251"/>
      <c r="E132" s="252">
        <f t="shared" si="3"/>
        <v>2001629.719999996</v>
      </c>
      <c r="G132" s="65"/>
      <c r="H132" s="66"/>
      <c r="I132" s="67"/>
      <c r="J132" s="68"/>
      <c r="K132" s="106"/>
      <c r="L132" s="107"/>
      <c r="M132" s="233"/>
      <c r="N132" s="234"/>
    </row>
    <row r="133" spans="1:14" s="4" customFormat="1" hidden="1" x14ac:dyDescent="0.3">
      <c r="A133" s="249"/>
      <c r="B133" s="250"/>
      <c r="C133" s="251"/>
      <c r="D133" s="251"/>
      <c r="E133" s="252">
        <f t="shared" si="3"/>
        <v>2001629.719999996</v>
      </c>
      <c r="G133" s="65"/>
      <c r="H133" s="66"/>
      <c r="I133" s="67"/>
      <c r="J133" s="68"/>
      <c r="K133" s="106"/>
      <c r="L133" s="107"/>
      <c r="M133" s="233"/>
      <c r="N133" s="234"/>
    </row>
    <row r="134" spans="1:14" s="4" customFormat="1" hidden="1" x14ac:dyDescent="0.3">
      <c r="A134" s="249"/>
      <c r="B134" s="250"/>
      <c r="C134" s="251"/>
      <c r="D134" s="251"/>
      <c r="E134" s="252">
        <f t="shared" si="3"/>
        <v>2001629.719999996</v>
      </c>
      <c r="G134" s="65"/>
      <c r="H134" s="66"/>
      <c r="I134" s="67"/>
      <c r="J134" s="68"/>
      <c r="K134" s="106"/>
      <c r="L134" s="107"/>
      <c r="M134" s="233"/>
      <c r="N134" s="234"/>
    </row>
    <row r="135" spans="1:14" s="4" customFormat="1" x14ac:dyDescent="0.3">
      <c r="A135" s="249"/>
      <c r="B135" s="250"/>
      <c r="C135" s="251"/>
      <c r="D135" s="251"/>
      <c r="E135" s="252">
        <f t="shared" si="3"/>
        <v>2001629.719999996</v>
      </c>
      <c r="G135" s="65"/>
      <c r="H135" s="66"/>
      <c r="I135" s="67"/>
      <c r="J135" s="68"/>
      <c r="K135" s="106"/>
      <c r="L135" s="107"/>
      <c r="M135" s="233"/>
      <c r="N135" s="234"/>
    </row>
    <row r="136" spans="1:14" s="4" customFormat="1" hidden="1" x14ac:dyDescent="0.3">
      <c r="A136" s="249"/>
      <c r="B136" s="250"/>
      <c r="C136" s="251"/>
      <c r="D136" s="251"/>
      <c r="E136" s="252">
        <f t="shared" si="3"/>
        <v>2001629.719999996</v>
      </c>
      <c r="G136" s="65"/>
      <c r="H136" s="66"/>
      <c r="I136" s="67"/>
      <c r="J136" s="68"/>
      <c r="K136" s="106"/>
      <c r="L136" s="107"/>
      <c r="M136" s="233"/>
      <c r="N136" s="234"/>
    </row>
    <row r="137" spans="1:14" s="4" customFormat="1" hidden="1" x14ac:dyDescent="0.3">
      <c r="A137" s="249"/>
      <c r="B137" s="250"/>
      <c r="C137" s="251"/>
      <c r="D137" s="251"/>
      <c r="E137" s="252">
        <f t="shared" ref="E137:E218" si="4">E136+C137-D137</f>
        <v>2001629.719999996</v>
      </c>
      <c r="G137" s="65"/>
      <c r="H137" s="66"/>
      <c r="I137" s="67"/>
      <c r="J137" s="68"/>
      <c r="K137" s="106"/>
      <c r="L137" s="107"/>
      <c r="M137" s="233"/>
      <c r="N137" s="234"/>
    </row>
    <row r="138" spans="1:14" s="4" customFormat="1" hidden="1" x14ac:dyDescent="0.3">
      <c r="A138" s="249"/>
      <c r="B138" s="250"/>
      <c r="C138" s="251"/>
      <c r="D138" s="251"/>
      <c r="E138" s="252">
        <f t="shared" si="4"/>
        <v>2001629.719999996</v>
      </c>
      <c r="G138" s="65"/>
      <c r="H138" s="66"/>
      <c r="I138" s="67"/>
      <c r="J138" s="68"/>
      <c r="K138" s="106"/>
      <c r="L138" s="107"/>
      <c r="M138" s="233"/>
      <c r="N138" s="234"/>
    </row>
    <row r="139" spans="1:14" s="4" customFormat="1" hidden="1" x14ac:dyDescent="0.3">
      <c r="A139" s="249"/>
      <c r="B139" s="250"/>
      <c r="C139" s="251"/>
      <c r="D139" s="251"/>
      <c r="E139" s="252">
        <f t="shared" si="4"/>
        <v>2001629.719999996</v>
      </c>
      <c r="G139" s="65"/>
      <c r="H139" s="66"/>
      <c r="I139" s="67"/>
      <c r="J139" s="68"/>
      <c r="K139" s="106"/>
      <c r="L139" s="107"/>
      <c r="M139" s="233"/>
      <c r="N139" s="234"/>
    </row>
    <row r="140" spans="1:14" s="4" customFormat="1" hidden="1" x14ac:dyDescent="0.3">
      <c r="A140" s="249"/>
      <c r="B140" s="250"/>
      <c r="C140" s="251"/>
      <c r="D140" s="251"/>
      <c r="E140" s="252">
        <f t="shared" si="4"/>
        <v>2001629.719999996</v>
      </c>
      <c r="G140" s="65"/>
      <c r="H140" s="66"/>
      <c r="I140" s="67"/>
      <c r="J140" s="68"/>
      <c r="K140" s="106"/>
      <c r="L140" s="107"/>
      <c r="M140" s="233"/>
      <c r="N140" s="234"/>
    </row>
    <row r="141" spans="1:14" s="4" customFormat="1" hidden="1" x14ac:dyDescent="0.3">
      <c r="A141" s="249"/>
      <c r="B141" s="250"/>
      <c r="C141" s="251"/>
      <c r="D141" s="251"/>
      <c r="E141" s="252">
        <f t="shared" si="4"/>
        <v>2001629.719999996</v>
      </c>
      <c r="G141" s="65"/>
      <c r="H141" s="66"/>
      <c r="I141" s="67"/>
      <c r="J141" s="68"/>
      <c r="K141" s="106"/>
      <c r="L141" s="107"/>
      <c r="M141" s="233"/>
      <c r="N141" s="234"/>
    </row>
    <row r="142" spans="1:14" s="4" customFormat="1" hidden="1" x14ac:dyDescent="0.3">
      <c r="A142" s="249"/>
      <c r="B142" s="250"/>
      <c r="C142" s="251"/>
      <c r="D142" s="251"/>
      <c r="E142" s="252">
        <f t="shared" si="4"/>
        <v>2001629.719999996</v>
      </c>
      <c r="G142" s="65"/>
      <c r="H142" s="66"/>
      <c r="I142" s="67"/>
      <c r="J142" s="68"/>
      <c r="K142" s="106"/>
      <c r="L142" s="107"/>
      <c r="M142" s="233"/>
      <c r="N142" s="234"/>
    </row>
    <row r="143" spans="1:14" s="4" customFormat="1" hidden="1" x14ac:dyDescent="0.3">
      <c r="A143" s="249"/>
      <c r="B143" s="250"/>
      <c r="C143" s="251"/>
      <c r="D143" s="251"/>
      <c r="E143" s="252">
        <f t="shared" si="4"/>
        <v>2001629.719999996</v>
      </c>
      <c r="G143" s="65"/>
      <c r="H143" s="66"/>
      <c r="I143" s="67"/>
      <c r="J143" s="68"/>
      <c r="K143" s="106"/>
      <c r="L143" s="107"/>
      <c r="M143" s="233"/>
      <c r="N143" s="234"/>
    </row>
    <row r="144" spans="1:14" s="4" customFormat="1" hidden="1" x14ac:dyDescent="0.3">
      <c r="A144" s="249"/>
      <c r="B144" s="250"/>
      <c r="C144" s="251"/>
      <c r="D144" s="251"/>
      <c r="E144" s="252">
        <f t="shared" si="4"/>
        <v>2001629.719999996</v>
      </c>
      <c r="G144" s="65"/>
      <c r="H144" s="66"/>
      <c r="I144" s="67"/>
      <c r="J144" s="68"/>
      <c r="K144" s="106"/>
      <c r="L144" s="107"/>
      <c r="M144" s="233"/>
      <c r="N144" s="234"/>
    </row>
    <row r="145" spans="1:14" s="4" customFormat="1" hidden="1" x14ac:dyDescent="0.3">
      <c r="A145" s="249"/>
      <c r="B145" s="250"/>
      <c r="C145" s="251"/>
      <c r="D145" s="251"/>
      <c r="E145" s="252">
        <f t="shared" si="4"/>
        <v>2001629.719999996</v>
      </c>
      <c r="G145" s="65"/>
      <c r="H145" s="66"/>
      <c r="I145" s="67"/>
      <c r="J145" s="68"/>
      <c r="K145" s="106"/>
      <c r="L145" s="107"/>
      <c r="M145" s="233"/>
      <c r="N145" s="234"/>
    </row>
    <row r="146" spans="1:14" s="4" customFormat="1" hidden="1" x14ac:dyDescent="0.3">
      <c r="A146" s="249"/>
      <c r="B146" s="250"/>
      <c r="C146" s="251"/>
      <c r="D146" s="251"/>
      <c r="E146" s="252">
        <f t="shared" si="4"/>
        <v>2001629.719999996</v>
      </c>
      <c r="G146" s="65"/>
      <c r="H146" s="66"/>
      <c r="I146" s="67"/>
      <c r="J146" s="68"/>
      <c r="K146" s="106"/>
      <c r="L146" s="107"/>
      <c r="M146" s="233"/>
      <c r="N146" s="234"/>
    </row>
    <row r="147" spans="1:14" s="4" customFormat="1" hidden="1" x14ac:dyDescent="0.3">
      <c r="A147" s="249"/>
      <c r="B147" s="250"/>
      <c r="C147" s="251"/>
      <c r="D147" s="251"/>
      <c r="E147" s="252">
        <f t="shared" si="4"/>
        <v>2001629.719999996</v>
      </c>
      <c r="G147" s="65"/>
      <c r="H147" s="66"/>
      <c r="I147" s="67"/>
      <c r="J147" s="68"/>
      <c r="K147" s="106"/>
      <c r="L147" s="107"/>
      <c r="M147" s="233"/>
      <c r="N147" s="234"/>
    </row>
    <row r="148" spans="1:14" s="4" customFormat="1" hidden="1" x14ac:dyDescent="0.3">
      <c r="A148" s="249"/>
      <c r="B148" s="250"/>
      <c r="C148" s="251"/>
      <c r="D148" s="251"/>
      <c r="E148" s="252">
        <f t="shared" si="4"/>
        <v>2001629.719999996</v>
      </c>
      <c r="G148" s="65"/>
      <c r="H148" s="66"/>
      <c r="I148" s="67"/>
      <c r="J148" s="68"/>
      <c r="K148" s="106"/>
      <c r="L148" s="107"/>
      <c r="M148" s="233"/>
      <c r="N148" s="234"/>
    </row>
    <row r="149" spans="1:14" s="4" customFormat="1" hidden="1" x14ac:dyDescent="0.3">
      <c r="A149" s="249"/>
      <c r="B149" s="250"/>
      <c r="C149" s="251"/>
      <c r="D149" s="251"/>
      <c r="E149" s="252">
        <f t="shared" si="4"/>
        <v>2001629.719999996</v>
      </c>
      <c r="G149" s="65"/>
      <c r="H149" s="66"/>
      <c r="I149" s="67"/>
      <c r="J149" s="68"/>
      <c r="K149" s="106"/>
      <c r="L149" s="107"/>
      <c r="M149" s="233"/>
      <c r="N149" s="234"/>
    </row>
    <row r="150" spans="1:14" s="4" customFormat="1" hidden="1" x14ac:dyDescent="0.3">
      <c r="A150" s="249"/>
      <c r="B150" s="250"/>
      <c r="C150" s="251"/>
      <c r="D150" s="251"/>
      <c r="E150" s="252">
        <f t="shared" si="4"/>
        <v>2001629.719999996</v>
      </c>
      <c r="G150" s="65"/>
      <c r="H150" s="66"/>
      <c r="I150" s="67"/>
      <c r="J150" s="68"/>
      <c r="K150" s="106"/>
      <c r="L150" s="107"/>
      <c r="M150" s="233"/>
      <c r="N150" s="234"/>
    </row>
    <row r="151" spans="1:14" s="4" customFormat="1" hidden="1" x14ac:dyDescent="0.3">
      <c r="A151" s="249"/>
      <c r="B151" s="250"/>
      <c r="C151" s="251"/>
      <c r="D151" s="251"/>
      <c r="E151" s="252">
        <f t="shared" si="4"/>
        <v>2001629.719999996</v>
      </c>
      <c r="G151" s="65"/>
      <c r="H151" s="66"/>
      <c r="I151" s="67"/>
      <c r="J151" s="68"/>
      <c r="K151" s="106"/>
      <c r="L151" s="107"/>
      <c r="M151" s="233"/>
      <c r="N151" s="234"/>
    </row>
    <row r="152" spans="1:14" s="4" customFormat="1" hidden="1" x14ac:dyDescent="0.3">
      <c r="A152" s="249"/>
      <c r="B152" s="250"/>
      <c r="C152" s="251"/>
      <c r="D152" s="251"/>
      <c r="E152" s="252">
        <f t="shared" si="4"/>
        <v>2001629.719999996</v>
      </c>
      <c r="G152" s="65"/>
      <c r="H152" s="66"/>
      <c r="I152" s="67"/>
      <c r="J152" s="68"/>
      <c r="K152" s="106"/>
      <c r="L152" s="107"/>
      <c r="M152" s="233"/>
      <c r="N152" s="234"/>
    </row>
    <row r="153" spans="1:14" s="4" customFormat="1" hidden="1" x14ac:dyDescent="0.3">
      <c r="A153" s="249"/>
      <c r="B153" s="250"/>
      <c r="C153" s="251"/>
      <c r="D153" s="251"/>
      <c r="E153" s="252">
        <f t="shared" si="4"/>
        <v>2001629.719999996</v>
      </c>
      <c r="G153" s="65"/>
      <c r="H153" s="66"/>
      <c r="I153" s="67"/>
      <c r="J153" s="68"/>
      <c r="K153" s="106"/>
      <c r="L153" s="107"/>
      <c r="M153" s="233"/>
      <c r="N153" s="234"/>
    </row>
    <row r="154" spans="1:14" s="4" customFormat="1" hidden="1" x14ac:dyDescent="0.3">
      <c r="A154" s="249"/>
      <c r="B154" s="250"/>
      <c r="C154" s="251"/>
      <c r="D154" s="251"/>
      <c r="E154" s="252">
        <f t="shared" si="4"/>
        <v>2001629.719999996</v>
      </c>
      <c r="G154" s="65"/>
      <c r="H154" s="66"/>
      <c r="I154" s="67"/>
      <c r="J154" s="68"/>
      <c r="K154" s="106"/>
      <c r="L154" s="107"/>
      <c r="M154" s="233"/>
      <c r="N154" s="234"/>
    </row>
    <row r="155" spans="1:14" s="4" customFormat="1" hidden="1" x14ac:dyDescent="0.3">
      <c r="A155" s="249"/>
      <c r="B155" s="250"/>
      <c r="C155" s="251"/>
      <c r="D155" s="251"/>
      <c r="E155" s="252">
        <f t="shared" si="4"/>
        <v>2001629.719999996</v>
      </c>
      <c r="G155" s="65"/>
      <c r="H155" s="66"/>
      <c r="I155" s="67"/>
      <c r="J155" s="68"/>
      <c r="K155" s="106"/>
      <c r="L155" s="107"/>
      <c r="M155" s="233"/>
      <c r="N155" s="234"/>
    </row>
    <row r="156" spans="1:14" s="4" customFormat="1" hidden="1" x14ac:dyDescent="0.3">
      <c r="A156" s="249"/>
      <c r="B156" s="250"/>
      <c r="C156" s="251"/>
      <c r="D156" s="251"/>
      <c r="E156" s="252">
        <f t="shared" si="4"/>
        <v>2001629.719999996</v>
      </c>
      <c r="G156" s="65"/>
      <c r="H156" s="66"/>
      <c r="I156" s="67"/>
      <c r="J156" s="68"/>
      <c r="K156" s="106"/>
      <c r="L156" s="107"/>
      <c r="M156" s="233"/>
      <c r="N156" s="234"/>
    </row>
    <row r="157" spans="1:14" s="4" customFormat="1" hidden="1" x14ac:dyDescent="0.3">
      <c r="A157" s="249"/>
      <c r="B157" s="250"/>
      <c r="C157" s="251"/>
      <c r="D157" s="251"/>
      <c r="E157" s="252">
        <f t="shared" si="4"/>
        <v>2001629.719999996</v>
      </c>
      <c r="G157" s="65"/>
      <c r="H157" s="66"/>
      <c r="I157" s="67"/>
      <c r="J157" s="68"/>
      <c r="K157" s="106"/>
      <c r="L157" s="107"/>
      <c r="M157" s="233"/>
      <c r="N157" s="234"/>
    </row>
    <row r="158" spans="1:14" s="4" customFormat="1" hidden="1" x14ac:dyDescent="0.3">
      <c r="A158" s="249"/>
      <c r="B158" s="250"/>
      <c r="C158" s="251"/>
      <c r="D158" s="251"/>
      <c r="E158" s="252">
        <f t="shared" si="4"/>
        <v>2001629.719999996</v>
      </c>
      <c r="G158" s="65"/>
      <c r="H158" s="66"/>
      <c r="I158" s="67"/>
      <c r="J158" s="68"/>
      <c r="K158" s="106"/>
      <c r="L158" s="107"/>
      <c r="M158" s="233"/>
      <c r="N158" s="234"/>
    </row>
    <row r="159" spans="1:14" s="4" customFormat="1" hidden="1" x14ac:dyDescent="0.3">
      <c r="A159" s="249"/>
      <c r="B159" s="250"/>
      <c r="C159" s="251"/>
      <c r="D159" s="251"/>
      <c r="E159" s="252">
        <f t="shared" si="4"/>
        <v>2001629.719999996</v>
      </c>
      <c r="G159" s="65"/>
      <c r="H159" s="66"/>
      <c r="I159" s="67"/>
      <c r="J159" s="68"/>
      <c r="K159" s="106"/>
      <c r="L159" s="107"/>
      <c r="M159" s="233"/>
      <c r="N159" s="234"/>
    </row>
    <row r="160" spans="1:14" s="4" customFormat="1" hidden="1" x14ac:dyDescent="0.3">
      <c r="A160" s="249"/>
      <c r="B160" s="250"/>
      <c r="C160" s="251"/>
      <c r="D160" s="251"/>
      <c r="E160" s="252">
        <f t="shared" si="4"/>
        <v>2001629.719999996</v>
      </c>
      <c r="G160" s="65"/>
      <c r="H160" s="66"/>
      <c r="I160" s="67"/>
      <c r="J160" s="68"/>
      <c r="K160" s="106"/>
      <c r="L160" s="107"/>
      <c r="M160" s="233"/>
      <c r="N160" s="234"/>
    </row>
    <row r="161" spans="1:14" s="4" customFormat="1" hidden="1" x14ac:dyDescent="0.3">
      <c r="A161" s="249"/>
      <c r="B161" s="250"/>
      <c r="C161" s="251"/>
      <c r="D161" s="251"/>
      <c r="E161" s="252">
        <f t="shared" si="4"/>
        <v>2001629.719999996</v>
      </c>
      <c r="G161" s="65"/>
      <c r="H161" s="66"/>
      <c r="I161" s="67"/>
      <c r="J161" s="68"/>
      <c r="K161" s="106"/>
      <c r="L161" s="107"/>
      <c r="M161" s="233"/>
      <c r="N161" s="234"/>
    </row>
    <row r="162" spans="1:14" s="4" customFormat="1" hidden="1" x14ac:dyDescent="0.3">
      <c r="A162" s="249"/>
      <c r="B162" s="250"/>
      <c r="C162" s="251"/>
      <c r="D162" s="251"/>
      <c r="E162" s="252">
        <f t="shared" si="4"/>
        <v>2001629.719999996</v>
      </c>
      <c r="G162" s="65"/>
      <c r="H162" s="66"/>
      <c r="I162" s="67"/>
      <c r="J162" s="68"/>
      <c r="K162" s="106"/>
      <c r="L162" s="107"/>
      <c r="M162" s="233"/>
      <c r="N162" s="234"/>
    </row>
    <row r="163" spans="1:14" s="4" customFormat="1" hidden="1" x14ac:dyDescent="0.3">
      <c r="A163" s="249"/>
      <c r="B163" s="250"/>
      <c r="C163" s="251"/>
      <c r="D163" s="251"/>
      <c r="E163" s="252">
        <f t="shared" si="4"/>
        <v>2001629.719999996</v>
      </c>
      <c r="G163" s="65"/>
      <c r="H163" s="66"/>
      <c r="I163" s="67"/>
      <c r="J163" s="68"/>
      <c r="K163" s="106"/>
      <c r="L163" s="107"/>
      <c r="M163" s="233"/>
      <c r="N163" s="234"/>
    </row>
    <row r="164" spans="1:14" s="4" customFormat="1" x14ac:dyDescent="0.3">
      <c r="A164" s="249"/>
      <c r="B164" s="250"/>
      <c r="C164" s="251"/>
      <c r="D164" s="251"/>
      <c r="E164" s="252">
        <f t="shared" si="4"/>
        <v>2001629.719999996</v>
      </c>
      <c r="G164" s="65"/>
      <c r="H164" s="66"/>
      <c r="I164" s="67"/>
      <c r="J164" s="68"/>
      <c r="K164" s="106"/>
      <c r="L164" s="107"/>
      <c r="M164" s="233"/>
      <c r="N164" s="234"/>
    </row>
    <row r="165" spans="1:14" s="4" customFormat="1" hidden="1" x14ac:dyDescent="0.3">
      <c r="A165" s="249"/>
      <c r="B165" s="250"/>
      <c r="C165" s="251"/>
      <c r="D165" s="251"/>
      <c r="E165" s="252">
        <f t="shared" si="4"/>
        <v>2001629.719999996</v>
      </c>
      <c r="G165" s="65"/>
      <c r="H165" s="66"/>
      <c r="I165" s="67"/>
      <c r="J165" s="68"/>
      <c r="K165" s="106"/>
      <c r="L165" s="107"/>
      <c r="M165" s="233"/>
      <c r="N165" s="234"/>
    </row>
    <row r="166" spans="1:14" s="4" customFormat="1" hidden="1" x14ac:dyDescent="0.3">
      <c r="A166" s="249"/>
      <c r="B166" s="250"/>
      <c r="C166" s="251"/>
      <c r="D166" s="251"/>
      <c r="E166" s="252">
        <f t="shared" si="4"/>
        <v>2001629.719999996</v>
      </c>
      <c r="G166" s="65"/>
      <c r="H166" s="66"/>
      <c r="I166" s="67"/>
      <c r="J166" s="68"/>
      <c r="K166" s="106"/>
      <c r="L166" s="107"/>
      <c r="M166" s="233"/>
      <c r="N166" s="234"/>
    </row>
    <row r="167" spans="1:14" s="4" customFormat="1" hidden="1" x14ac:dyDescent="0.3">
      <c r="A167" s="249"/>
      <c r="B167" s="250"/>
      <c r="C167" s="251"/>
      <c r="D167" s="251"/>
      <c r="E167" s="252">
        <f t="shared" si="4"/>
        <v>2001629.719999996</v>
      </c>
      <c r="G167" s="65"/>
      <c r="H167" s="66"/>
      <c r="I167" s="67"/>
      <c r="J167" s="68"/>
      <c r="K167" s="106"/>
      <c r="L167" s="107"/>
      <c r="M167" s="233"/>
      <c r="N167" s="234"/>
    </row>
    <row r="168" spans="1:14" s="4" customFormat="1" hidden="1" x14ac:dyDescent="0.3">
      <c r="A168" s="249"/>
      <c r="B168" s="250"/>
      <c r="C168" s="251"/>
      <c r="D168" s="251"/>
      <c r="E168" s="252">
        <f t="shared" si="4"/>
        <v>2001629.719999996</v>
      </c>
      <c r="G168" s="65"/>
      <c r="H168" s="66"/>
      <c r="I168" s="67"/>
      <c r="J168" s="68"/>
      <c r="K168" s="106"/>
      <c r="L168" s="107"/>
      <c r="M168" s="233"/>
      <c r="N168" s="234"/>
    </row>
    <row r="169" spans="1:14" s="4" customFormat="1" hidden="1" x14ac:dyDescent="0.3">
      <c r="A169" s="249"/>
      <c r="B169" s="250"/>
      <c r="C169" s="251"/>
      <c r="D169" s="251"/>
      <c r="E169" s="252">
        <f t="shared" si="4"/>
        <v>2001629.719999996</v>
      </c>
      <c r="G169" s="65"/>
      <c r="H169" s="66"/>
      <c r="I169" s="67"/>
      <c r="J169" s="68"/>
      <c r="K169" s="106"/>
      <c r="L169" s="107"/>
      <c r="M169" s="233"/>
      <c r="N169" s="234"/>
    </row>
    <row r="170" spans="1:14" s="4" customFormat="1" hidden="1" x14ac:dyDescent="0.3">
      <c r="A170" s="249"/>
      <c r="B170" s="250"/>
      <c r="C170" s="251"/>
      <c r="D170" s="251"/>
      <c r="E170" s="252">
        <f t="shared" si="4"/>
        <v>2001629.719999996</v>
      </c>
      <c r="G170" s="65"/>
      <c r="H170" s="66"/>
      <c r="I170" s="67"/>
      <c r="J170" s="68"/>
      <c r="K170" s="106"/>
      <c r="L170" s="107"/>
      <c r="M170" s="233"/>
      <c r="N170" s="234"/>
    </row>
    <row r="171" spans="1:14" s="4" customFormat="1" hidden="1" x14ac:dyDescent="0.3">
      <c r="A171" s="249"/>
      <c r="B171" s="250"/>
      <c r="C171" s="251"/>
      <c r="D171" s="251"/>
      <c r="E171" s="252">
        <f t="shared" si="4"/>
        <v>2001629.719999996</v>
      </c>
      <c r="G171" s="65"/>
      <c r="H171" s="66"/>
      <c r="I171" s="67"/>
      <c r="J171" s="68"/>
      <c r="K171" s="106"/>
      <c r="L171" s="107"/>
      <c r="M171" s="233"/>
      <c r="N171" s="234"/>
    </row>
    <row r="172" spans="1:14" s="4" customFormat="1" hidden="1" x14ac:dyDescent="0.3">
      <c r="A172" s="249"/>
      <c r="B172" s="250"/>
      <c r="C172" s="251"/>
      <c r="D172" s="251"/>
      <c r="E172" s="252">
        <f>E171+C172-D172</f>
        <v>2001629.719999996</v>
      </c>
      <c r="G172" s="65"/>
      <c r="H172" s="66"/>
      <c r="I172" s="67"/>
      <c r="J172" s="68"/>
      <c r="K172" s="106"/>
      <c r="L172" s="107"/>
      <c r="M172" s="233"/>
      <c r="N172" s="234"/>
    </row>
    <row r="173" spans="1:14" s="4" customFormat="1" hidden="1" x14ac:dyDescent="0.3">
      <c r="A173" s="249"/>
      <c r="B173" s="250"/>
      <c r="C173" s="251"/>
      <c r="D173" s="251"/>
      <c r="E173" s="252">
        <f>E172+C173-D173</f>
        <v>2001629.719999996</v>
      </c>
      <c r="G173" s="65"/>
      <c r="H173" s="66"/>
      <c r="I173" s="67"/>
      <c r="J173" s="68"/>
      <c r="K173" s="106"/>
      <c r="L173" s="107"/>
      <c r="M173" s="233"/>
      <c r="N173" s="234"/>
    </row>
    <row r="174" spans="1:14" s="4" customFormat="1" hidden="1" x14ac:dyDescent="0.3">
      <c r="A174" s="249"/>
      <c r="B174" s="250"/>
      <c r="C174" s="251"/>
      <c r="D174" s="251"/>
      <c r="E174" s="252">
        <f t="shared" si="4"/>
        <v>2001629.719999996</v>
      </c>
      <c r="G174" s="65"/>
      <c r="H174" s="66"/>
      <c r="I174" s="67"/>
      <c r="J174" s="68"/>
      <c r="K174" s="106"/>
      <c r="L174" s="107"/>
      <c r="M174" s="233"/>
      <c r="N174" s="234"/>
    </row>
    <row r="175" spans="1:14" s="4" customFormat="1" hidden="1" x14ac:dyDescent="0.3">
      <c r="A175" s="249"/>
      <c r="B175" s="250"/>
      <c r="C175" s="251"/>
      <c r="D175" s="251"/>
      <c r="E175" s="252">
        <f t="shared" si="4"/>
        <v>2001629.719999996</v>
      </c>
      <c r="G175" s="65"/>
      <c r="H175" s="66"/>
      <c r="I175" s="67"/>
      <c r="J175" s="68"/>
      <c r="K175" s="106"/>
      <c r="L175" s="107"/>
      <c r="M175" s="233"/>
      <c r="N175" s="234"/>
    </row>
    <row r="176" spans="1:14" s="4" customFormat="1" hidden="1" x14ac:dyDescent="0.3">
      <c r="A176" s="249"/>
      <c r="B176" s="250"/>
      <c r="C176" s="251"/>
      <c r="D176" s="251"/>
      <c r="E176" s="252">
        <f t="shared" si="4"/>
        <v>2001629.719999996</v>
      </c>
      <c r="G176" s="65"/>
      <c r="H176" s="66"/>
      <c r="I176" s="67"/>
      <c r="J176" s="68"/>
      <c r="K176" s="106"/>
      <c r="L176" s="107"/>
      <c r="M176" s="233"/>
      <c r="N176" s="234"/>
    </row>
    <row r="177" spans="1:14" s="4" customFormat="1" hidden="1" x14ac:dyDescent="0.3">
      <c r="A177" s="249"/>
      <c r="B177" s="250"/>
      <c r="C177" s="251"/>
      <c r="D177" s="251"/>
      <c r="E177" s="252">
        <f t="shared" si="4"/>
        <v>2001629.719999996</v>
      </c>
      <c r="G177" s="65"/>
      <c r="H177" s="66"/>
      <c r="I177" s="67"/>
      <c r="J177" s="169"/>
      <c r="K177" s="106"/>
      <c r="L177" s="107"/>
      <c r="M177" s="233"/>
      <c r="N177" s="234"/>
    </row>
    <row r="178" spans="1:14" s="4" customFormat="1" hidden="1" x14ac:dyDescent="0.3">
      <c r="A178" s="249"/>
      <c r="B178" s="250"/>
      <c r="C178" s="251"/>
      <c r="D178" s="251"/>
      <c r="E178" s="252">
        <f t="shared" si="4"/>
        <v>2001629.719999996</v>
      </c>
      <c r="G178" s="65"/>
      <c r="H178" s="66"/>
      <c r="I178" s="67"/>
      <c r="J178" s="68"/>
      <c r="K178" s="106"/>
      <c r="L178" s="107"/>
      <c r="M178" s="233"/>
      <c r="N178" s="234"/>
    </row>
    <row r="179" spans="1:14" s="4" customFormat="1" hidden="1" x14ac:dyDescent="0.3">
      <c r="A179" s="249"/>
      <c r="B179" s="250"/>
      <c r="C179" s="251"/>
      <c r="D179" s="251"/>
      <c r="E179" s="252">
        <f t="shared" si="4"/>
        <v>2001629.719999996</v>
      </c>
      <c r="G179" s="65"/>
      <c r="H179" s="66"/>
      <c r="I179" s="67"/>
      <c r="J179" s="68"/>
      <c r="K179" s="106"/>
      <c r="L179" s="107"/>
      <c r="M179" s="233"/>
      <c r="N179" s="234"/>
    </row>
    <row r="180" spans="1:14" s="4" customFormat="1" hidden="1" x14ac:dyDescent="0.3">
      <c r="A180" s="249"/>
      <c r="B180" s="250"/>
      <c r="C180" s="251"/>
      <c r="D180" s="251"/>
      <c r="E180" s="252">
        <f t="shared" si="4"/>
        <v>2001629.719999996</v>
      </c>
      <c r="G180" s="65"/>
      <c r="H180" s="66"/>
      <c r="I180" s="67"/>
      <c r="J180" s="68"/>
      <c r="K180" s="106"/>
      <c r="L180" s="107"/>
      <c r="M180" s="233"/>
      <c r="N180" s="234"/>
    </row>
    <row r="181" spans="1:14" s="4" customFormat="1" hidden="1" x14ac:dyDescent="0.3">
      <c r="A181" s="249"/>
      <c r="B181" s="250"/>
      <c r="C181" s="251"/>
      <c r="D181" s="251"/>
      <c r="E181" s="252">
        <f t="shared" si="4"/>
        <v>2001629.719999996</v>
      </c>
      <c r="G181" s="65"/>
      <c r="H181" s="66"/>
      <c r="I181" s="67"/>
      <c r="J181" s="68"/>
      <c r="K181" s="106"/>
      <c r="L181" s="107"/>
      <c r="M181" s="233"/>
      <c r="N181" s="234"/>
    </row>
    <row r="182" spans="1:14" s="4" customFormat="1" hidden="1" x14ac:dyDescent="0.3">
      <c r="A182" s="249"/>
      <c r="B182" s="250"/>
      <c r="C182" s="251"/>
      <c r="D182" s="251"/>
      <c r="E182" s="252">
        <f t="shared" si="4"/>
        <v>2001629.719999996</v>
      </c>
      <c r="G182" s="65"/>
      <c r="H182" s="66"/>
      <c r="I182" s="67"/>
      <c r="J182" s="68"/>
      <c r="K182" s="106"/>
      <c r="L182" s="107"/>
      <c r="M182" s="233"/>
      <c r="N182" s="234"/>
    </row>
    <row r="183" spans="1:14" s="4" customFormat="1" hidden="1" x14ac:dyDescent="0.3">
      <c r="A183" s="249"/>
      <c r="B183" s="250"/>
      <c r="C183" s="251"/>
      <c r="D183" s="251"/>
      <c r="E183" s="252">
        <f t="shared" si="4"/>
        <v>2001629.719999996</v>
      </c>
      <c r="G183" s="65"/>
      <c r="H183" s="66"/>
      <c r="I183" s="67"/>
      <c r="J183" s="68"/>
      <c r="K183" s="106"/>
      <c r="L183" s="107"/>
      <c r="M183" s="233"/>
      <c r="N183" s="234"/>
    </row>
    <row r="184" spans="1:14" s="4" customFormat="1" hidden="1" x14ac:dyDescent="0.3">
      <c r="A184" s="249"/>
      <c r="B184" s="250"/>
      <c r="C184" s="251"/>
      <c r="D184" s="251"/>
      <c r="E184" s="252">
        <f t="shared" si="4"/>
        <v>2001629.719999996</v>
      </c>
      <c r="G184" s="65"/>
      <c r="H184" s="66"/>
      <c r="I184" s="67"/>
      <c r="J184" s="68"/>
      <c r="K184" s="106"/>
      <c r="L184" s="107"/>
      <c r="M184" s="233"/>
      <c r="N184" s="234"/>
    </row>
    <row r="185" spans="1:14" s="4" customFormat="1" x14ac:dyDescent="0.3">
      <c r="A185" s="249"/>
      <c r="B185" s="250"/>
      <c r="C185" s="251"/>
      <c r="D185" s="251"/>
      <c r="E185" s="252">
        <f t="shared" si="4"/>
        <v>2001629.719999996</v>
      </c>
      <c r="G185" s="65"/>
      <c r="H185" s="66"/>
      <c r="I185" s="67"/>
      <c r="J185" s="68"/>
      <c r="K185" s="106"/>
      <c r="L185" s="107"/>
      <c r="M185" s="233"/>
      <c r="N185" s="234"/>
    </row>
    <row r="186" spans="1:14" s="4" customFormat="1" hidden="1" x14ac:dyDescent="0.3">
      <c r="A186" s="249"/>
      <c r="B186" s="250"/>
      <c r="C186" s="251"/>
      <c r="D186" s="251"/>
      <c r="E186" s="252">
        <f t="shared" si="4"/>
        <v>2001629.719999996</v>
      </c>
      <c r="G186" s="65"/>
      <c r="H186" s="66"/>
      <c r="I186" s="67"/>
      <c r="J186" s="68"/>
      <c r="K186" s="106"/>
      <c r="L186" s="107"/>
      <c r="M186" s="233"/>
      <c r="N186" s="234"/>
    </row>
    <row r="187" spans="1:14" s="4" customFormat="1" hidden="1" x14ac:dyDescent="0.3">
      <c r="A187" s="249"/>
      <c r="B187" s="250"/>
      <c r="C187" s="251"/>
      <c r="D187" s="251"/>
      <c r="E187" s="252">
        <f t="shared" si="4"/>
        <v>2001629.719999996</v>
      </c>
      <c r="G187" s="65"/>
      <c r="H187" s="66"/>
      <c r="I187" s="67"/>
      <c r="J187" s="68"/>
      <c r="K187" s="106"/>
      <c r="L187" s="107"/>
      <c r="M187" s="233"/>
      <c r="N187" s="234"/>
    </row>
    <row r="188" spans="1:14" s="4" customFormat="1" hidden="1" x14ac:dyDescent="0.3">
      <c r="A188" s="249"/>
      <c r="B188" s="250"/>
      <c r="C188" s="251"/>
      <c r="D188" s="251"/>
      <c r="E188" s="252">
        <f t="shared" si="4"/>
        <v>2001629.719999996</v>
      </c>
      <c r="G188" s="65"/>
      <c r="H188" s="66"/>
      <c r="I188" s="67"/>
      <c r="J188" s="68"/>
      <c r="K188" s="106"/>
      <c r="L188" s="107"/>
      <c r="M188" s="233"/>
      <c r="N188" s="234"/>
    </row>
    <row r="189" spans="1:14" s="4" customFormat="1" hidden="1" x14ac:dyDescent="0.3">
      <c r="A189" s="249"/>
      <c r="B189" s="250"/>
      <c r="C189" s="251"/>
      <c r="D189" s="251"/>
      <c r="E189" s="252">
        <f t="shared" si="4"/>
        <v>2001629.719999996</v>
      </c>
      <c r="G189" s="65"/>
      <c r="H189" s="66"/>
      <c r="I189" s="67"/>
      <c r="J189" s="68"/>
      <c r="K189" s="106"/>
      <c r="L189" s="107"/>
      <c r="M189" s="233"/>
      <c r="N189" s="234"/>
    </row>
    <row r="190" spans="1:14" s="4" customFormat="1" hidden="1" x14ac:dyDescent="0.3">
      <c r="A190" s="249"/>
      <c r="B190" s="250"/>
      <c r="C190" s="251"/>
      <c r="D190" s="251"/>
      <c r="E190" s="252">
        <f t="shared" si="4"/>
        <v>2001629.719999996</v>
      </c>
      <c r="G190" s="65"/>
      <c r="H190" s="66"/>
      <c r="I190" s="67"/>
      <c r="J190" s="68"/>
      <c r="K190" s="106"/>
      <c r="L190" s="107"/>
      <c r="M190" s="233"/>
      <c r="N190" s="234"/>
    </row>
    <row r="191" spans="1:14" s="4" customFormat="1" hidden="1" x14ac:dyDescent="0.3">
      <c r="A191" s="249"/>
      <c r="B191" s="250"/>
      <c r="C191" s="251"/>
      <c r="D191" s="251"/>
      <c r="E191" s="252">
        <f t="shared" si="4"/>
        <v>2001629.719999996</v>
      </c>
      <c r="G191" s="65"/>
      <c r="H191" s="66"/>
      <c r="I191" s="67"/>
      <c r="J191" s="68"/>
      <c r="K191" s="106"/>
      <c r="L191" s="107"/>
      <c r="M191" s="233"/>
      <c r="N191" s="234"/>
    </row>
    <row r="192" spans="1:14" s="4" customFormat="1" hidden="1" x14ac:dyDescent="0.3">
      <c r="A192" s="249"/>
      <c r="B192" s="250"/>
      <c r="C192" s="251"/>
      <c r="D192" s="251"/>
      <c r="E192" s="252">
        <f t="shared" si="4"/>
        <v>2001629.719999996</v>
      </c>
      <c r="G192" s="65"/>
      <c r="H192" s="66"/>
      <c r="I192" s="67"/>
      <c r="J192" s="68"/>
      <c r="K192" s="106"/>
      <c r="L192" s="107"/>
      <c r="M192" s="233"/>
      <c r="N192" s="234"/>
    </row>
    <row r="193" spans="1:14" s="4" customFormat="1" hidden="1" x14ac:dyDescent="0.3">
      <c r="A193" s="249"/>
      <c r="B193" s="250"/>
      <c r="C193" s="251"/>
      <c r="D193" s="251"/>
      <c r="E193" s="252">
        <f t="shared" si="4"/>
        <v>2001629.719999996</v>
      </c>
      <c r="G193" s="65"/>
      <c r="H193" s="66"/>
      <c r="I193" s="67"/>
      <c r="J193" s="68"/>
      <c r="K193" s="106"/>
      <c r="L193" s="107"/>
      <c r="M193" s="233"/>
      <c r="N193" s="234"/>
    </row>
    <row r="194" spans="1:14" s="4" customFormat="1" hidden="1" x14ac:dyDescent="0.3">
      <c r="A194" s="249"/>
      <c r="B194" s="250"/>
      <c r="C194" s="251"/>
      <c r="D194" s="251"/>
      <c r="E194" s="252">
        <f t="shared" si="4"/>
        <v>2001629.719999996</v>
      </c>
      <c r="G194" s="65"/>
      <c r="H194" s="66"/>
      <c r="I194" s="67"/>
      <c r="J194" s="68"/>
      <c r="K194" s="106"/>
      <c r="L194" s="107"/>
      <c r="M194" s="233"/>
      <c r="N194" s="234"/>
    </row>
    <row r="195" spans="1:14" s="4" customFormat="1" hidden="1" x14ac:dyDescent="0.3">
      <c r="A195" s="249"/>
      <c r="B195" s="250"/>
      <c r="C195" s="251"/>
      <c r="D195" s="251"/>
      <c r="E195" s="252">
        <f t="shared" si="4"/>
        <v>2001629.719999996</v>
      </c>
      <c r="G195" s="65"/>
      <c r="H195" s="66"/>
      <c r="I195" s="67"/>
      <c r="J195" s="68"/>
      <c r="K195" s="106"/>
      <c r="L195" s="107"/>
      <c r="M195" s="233"/>
      <c r="N195" s="234"/>
    </row>
    <row r="196" spans="1:14" s="4" customFormat="1" hidden="1" x14ac:dyDescent="0.3">
      <c r="A196" s="249"/>
      <c r="B196" s="250"/>
      <c r="C196" s="251"/>
      <c r="D196" s="251"/>
      <c r="E196" s="252">
        <f t="shared" si="4"/>
        <v>2001629.719999996</v>
      </c>
      <c r="G196" s="65"/>
      <c r="H196" s="66"/>
      <c r="I196" s="67"/>
      <c r="J196" s="68"/>
      <c r="K196" s="106"/>
      <c r="L196" s="107"/>
      <c r="M196" s="233"/>
      <c r="N196" s="234"/>
    </row>
    <row r="197" spans="1:14" s="4" customFormat="1" hidden="1" x14ac:dyDescent="0.3">
      <c r="A197" s="249"/>
      <c r="B197" s="250"/>
      <c r="C197" s="251"/>
      <c r="D197" s="251"/>
      <c r="E197" s="252">
        <f t="shared" si="4"/>
        <v>2001629.719999996</v>
      </c>
      <c r="G197" s="65"/>
      <c r="H197" s="66"/>
      <c r="I197" s="67"/>
      <c r="J197" s="68"/>
      <c r="K197" s="106"/>
      <c r="L197" s="107"/>
      <c r="M197" s="233"/>
      <c r="N197" s="234"/>
    </row>
    <row r="198" spans="1:14" s="4" customFormat="1" hidden="1" x14ac:dyDescent="0.3">
      <c r="A198" s="249"/>
      <c r="B198" s="250"/>
      <c r="C198" s="251"/>
      <c r="D198" s="251"/>
      <c r="E198" s="252">
        <f t="shared" si="4"/>
        <v>2001629.719999996</v>
      </c>
      <c r="G198" s="65"/>
      <c r="H198" s="66"/>
      <c r="I198" s="67"/>
      <c r="J198" s="115"/>
      <c r="K198" s="106"/>
      <c r="L198" s="107"/>
      <c r="M198" s="233"/>
      <c r="N198" s="234"/>
    </row>
    <row r="199" spans="1:14" s="4" customFormat="1" hidden="1" x14ac:dyDescent="0.3">
      <c r="A199" s="249"/>
      <c r="B199" s="250"/>
      <c r="C199" s="251"/>
      <c r="D199" s="251"/>
      <c r="E199" s="252">
        <f t="shared" si="4"/>
        <v>2001629.719999996</v>
      </c>
      <c r="G199" s="65"/>
      <c r="H199" s="66"/>
      <c r="I199" s="67"/>
      <c r="J199" s="68"/>
      <c r="K199" s="106"/>
      <c r="L199" s="107"/>
      <c r="M199" s="233"/>
      <c r="N199" s="234"/>
    </row>
    <row r="200" spans="1:14" s="4" customFormat="1" hidden="1" x14ac:dyDescent="0.3">
      <c r="A200" s="249"/>
      <c r="B200" s="250"/>
      <c r="C200" s="251"/>
      <c r="D200" s="251"/>
      <c r="E200" s="252">
        <f t="shared" si="4"/>
        <v>2001629.719999996</v>
      </c>
      <c r="G200" s="65"/>
      <c r="H200" s="66"/>
      <c r="I200" s="67"/>
      <c r="J200" s="68"/>
      <c r="K200" s="106"/>
      <c r="L200" s="107"/>
      <c r="M200" s="233"/>
      <c r="N200" s="234"/>
    </row>
    <row r="201" spans="1:14" s="4" customFormat="1" hidden="1" x14ac:dyDescent="0.3">
      <c r="A201" s="249"/>
      <c r="B201" s="250"/>
      <c r="C201" s="251"/>
      <c r="D201" s="251"/>
      <c r="E201" s="252">
        <f t="shared" si="4"/>
        <v>2001629.719999996</v>
      </c>
      <c r="G201" s="65"/>
      <c r="H201" s="66"/>
      <c r="I201" s="67"/>
      <c r="J201" s="68"/>
      <c r="K201" s="106"/>
      <c r="L201" s="107"/>
      <c r="M201" s="233"/>
      <c r="N201" s="234"/>
    </row>
    <row r="202" spans="1:14" s="4" customFormat="1" hidden="1" x14ac:dyDescent="0.3">
      <c r="A202" s="249"/>
      <c r="B202" s="250"/>
      <c r="C202" s="251"/>
      <c r="D202" s="251"/>
      <c r="E202" s="252">
        <f>E201+C202-D202</f>
        <v>2001629.719999996</v>
      </c>
      <c r="G202" s="65"/>
      <c r="H202" s="66"/>
      <c r="I202" s="67"/>
      <c r="J202" s="68"/>
      <c r="K202" s="106"/>
      <c r="L202" s="107"/>
      <c r="M202" s="233"/>
      <c r="N202" s="234"/>
    </row>
    <row r="203" spans="1:14" s="4" customFormat="1" hidden="1" x14ac:dyDescent="0.3">
      <c r="A203" s="249"/>
      <c r="B203" s="250"/>
      <c r="C203" s="251"/>
      <c r="D203" s="251"/>
      <c r="E203" s="252">
        <f t="shared" si="4"/>
        <v>2001629.719999996</v>
      </c>
      <c r="G203" s="65"/>
      <c r="H203" s="66"/>
      <c r="I203" s="67"/>
      <c r="J203" s="68"/>
      <c r="K203" s="106"/>
      <c r="L203" s="107"/>
      <c r="M203" s="233"/>
      <c r="N203" s="234"/>
    </row>
    <row r="204" spans="1:14" s="4" customFormat="1" hidden="1" x14ac:dyDescent="0.3">
      <c r="A204" s="249"/>
      <c r="B204" s="250"/>
      <c r="C204" s="251"/>
      <c r="D204" s="251"/>
      <c r="E204" s="252">
        <f t="shared" si="4"/>
        <v>2001629.719999996</v>
      </c>
      <c r="G204" s="65"/>
      <c r="H204" s="66"/>
      <c r="I204" s="67"/>
      <c r="J204" s="68"/>
      <c r="K204" s="106"/>
      <c r="L204" s="107"/>
      <c r="M204" s="233"/>
      <c r="N204" s="234"/>
    </row>
    <row r="205" spans="1:14" s="4" customFormat="1" hidden="1" x14ac:dyDescent="0.3">
      <c r="A205" s="249"/>
      <c r="B205" s="250"/>
      <c r="C205" s="251"/>
      <c r="D205" s="251"/>
      <c r="E205" s="252">
        <f t="shared" si="4"/>
        <v>2001629.719999996</v>
      </c>
      <c r="G205" s="65"/>
      <c r="H205" s="66"/>
      <c r="I205" s="67"/>
      <c r="J205" s="68"/>
      <c r="K205" s="106"/>
      <c r="L205" s="107"/>
      <c r="M205" s="233"/>
      <c r="N205" s="234"/>
    </row>
    <row r="206" spans="1:14" s="4" customFormat="1" hidden="1" x14ac:dyDescent="0.3">
      <c r="A206" s="249"/>
      <c r="B206" s="250"/>
      <c r="C206" s="251"/>
      <c r="D206" s="251"/>
      <c r="E206" s="252">
        <f t="shared" si="4"/>
        <v>2001629.719999996</v>
      </c>
      <c r="G206" s="65"/>
      <c r="H206" s="66"/>
      <c r="I206" s="67"/>
      <c r="J206" s="68"/>
      <c r="K206" s="106"/>
      <c r="L206" s="107"/>
      <c r="M206" s="233"/>
      <c r="N206" s="234"/>
    </row>
    <row r="207" spans="1:14" s="4" customFormat="1" hidden="1" x14ac:dyDescent="0.3">
      <c r="A207" s="249"/>
      <c r="B207" s="250"/>
      <c r="C207" s="251"/>
      <c r="D207" s="251"/>
      <c r="E207" s="252">
        <f t="shared" si="4"/>
        <v>2001629.719999996</v>
      </c>
      <c r="G207" s="65"/>
      <c r="H207" s="66"/>
      <c r="I207" s="67"/>
      <c r="J207" s="68"/>
      <c r="K207" s="106"/>
      <c r="L207" s="107"/>
      <c r="M207" s="233"/>
      <c r="N207" s="234"/>
    </row>
    <row r="208" spans="1:14" s="4" customFormat="1" hidden="1" x14ac:dyDescent="0.3">
      <c r="A208" s="249"/>
      <c r="B208" s="250"/>
      <c r="C208" s="251"/>
      <c r="D208" s="251"/>
      <c r="E208" s="252">
        <f t="shared" si="4"/>
        <v>2001629.719999996</v>
      </c>
      <c r="G208" s="65"/>
      <c r="H208" s="66"/>
      <c r="I208" s="67"/>
      <c r="J208" s="68"/>
      <c r="K208" s="106"/>
      <c r="L208" s="107"/>
      <c r="M208" s="233"/>
      <c r="N208" s="234"/>
    </row>
    <row r="209" spans="1:14" s="4" customFormat="1" hidden="1" x14ac:dyDescent="0.3">
      <c r="A209" s="249"/>
      <c r="B209" s="250"/>
      <c r="C209" s="251"/>
      <c r="D209" s="251"/>
      <c r="E209" s="252">
        <f t="shared" si="4"/>
        <v>2001629.719999996</v>
      </c>
      <c r="G209" s="65"/>
      <c r="H209" s="66"/>
      <c r="I209" s="67"/>
      <c r="J209" s="68"/>
      <c r="K209" s="106"/>
      <c r="L209" s="107"/>
      <c r="M209" s="233"/>
      <c r="N209" s="234"/>
    </row>
    <row r="210" spans="1:14" s="4" customFormat="1" hidden="1" x14ac:dyDescent="0.3">
      <c r="A210" s="249"/>
      <c r="B210" s="250"/>
      <c r="C210" s="251"/>
      <c r="D210" s="251"/>
      <c r="E210" s="252">
        <f t="shared" si="4"/>
        <v>2001629.719999996</v>
      </c>
      <c r="G210" s="65"/>
      <c r="H210" s="66"/>
      <c r="I210" s="67"/>
      <c r="J210" s="68"/>
      <c r="K210" s="106"/>
      <c r="L210" s="107"/>
      <c r="M210" s="233"/>
      <c r="N210" s="234"/>
    </row>
    <row r="211" spans="1:14" s="4" customFormat="1" hidden="1" x14ac:dyDescent="0.3">
      <c r="A211" s="249"/>
      <c r="B211" s="250"/>
      <c r="C211" s="251"/>
      <c r="D211" s="251"/>
      <c r="E211" s="252">
        <f t="shared" si="4"/>
        <v>2001629.719999996</v>
      </c>
      <c r="G211" s="65"/>
      <c r="H211" s="66"/>
      <c r="I211" s="67"/>
      <c r="J211" s="68"/>
      <c r="K211" s="106"/>
      <c r="L211" s="107"/>
      <c r="M211" s="233"/>
      <c r="N211" s="234"/>
    </row>
    <row r="212" spans="1:14" s="4" customFormat="1" hidden="1" x14ac:dyDescent="0.3">
      <c r="A212" s="249"/>
      <c r="B212" s="250"/>
      <c r="C212" s="251"/>
      <c r="D212" s="251"/>
      <c r="E212" s="252">
        <f t="shared" si="4"/>
        <v>2001629.719999996</v>
      </c>
      <c r="G212" s="65"/>
      <c r="H212" s="66"/>
      <c r="I212" s="67"/>
      <c r="J212" s="68"/>
      <c r="K212" s="106"/>
      <c r="L212" s="107"/>
      <c r="M212" s="233"/>
      <c r="N212" s="234"/>
    </row>
    <row r="213" spans="1:14" s="4" customFormat="1" hidden="1" x14ac:dyDescent="0.3">
      <c r="A213" s="249"/>
      <c r="B213" s="250"/>
      <c r="C213" s="251"/>
      <c r="D213" s="251"/>
      <c r="E213" s="252">
        <f t="shared" si="4"/>
        <v>2001629.719999996</v>
      </c>
      <c r="G213" s="65"/>
      <c r="H213" s="66"/>
      <c r="I213" s="67"/>
      <c r="J213" s="68"/>
      <c r="K213" s="106"/>
      <c r="L213" s="107"/>
      <c r="M213" s="233"/>
      <c r="N213" s="234"/>
    </row>
    <row r="214" spans="1:14" s="4" customFormat="1" hidden="1" x14ac:dyDescent="0.3">
      <c r="A214" s="249"/>
      <c r="B214" s="250"/>
      <c r="C214" s="251"/>
      <c r="D214" s="251"/>
      <c r="E214" s="252">
        <f t="shared" si="4"/>
        <v>2001629.719999996</v>
      </c>
      <c r="G214" s="65"/>
      <c r="H214" s="66"/>
      <c r="I214" s="67"/>
      <c r="J214" s="68"/>
      <c r="K214" s="106"/>
      <c r="L214" s="107"/>
      <c r="M214" s="233"/>
      <c r="N214" s="234"/>
    </row>
    <row r="215" spans="1:14" s="4" customFormat="1" hidden="1" x14ac:dyDescent="0.3">
      <c r="A215" s="249"/>
      <c r="B215" s="250"/>
      <c r="C215" s="251"/>
      <c r="D215" s="251"/>
      <c r="E215" s="252">
        <f t="shared" si="4"/>
        <v>2001629.719999996</v>
      </c>
      <c r="G215" s="65"/>
      <c r="H215" s="66"/>
      <c r="I215" s="67"/>
      <c r="J215" s="68"/>
      <c r="K215" s="106"/>
      <c r="L215" s="107"/>
      <c r="M215" s="233"/>
      <c r="N215" s="234"/>
    </row>
    <row r="216" spans="1:14" s="4" customFormat="1" hidden="1" x14ac:dyDescent="0.3">
      <c r="A216" s="249"/>
      <c r="B216" s="250"/>
      <c r="C216" s="251"/>
      <c r="D216" s="251"/>
      <c r="E216" s="252">
        <f t="shared" si="4"/>
        <v>2001629.719999996</v>
      </c>
      <c r="G216" s="65"/>
      <c r="H216" s="66"/>
      <c r="I216" s="67"/>
      <c r="J216" s="68"/>
      <c r="K216" s="106"/>
      <c r="L216" s="107"/>
      <c r="M216" s="233"/>
      <c r="N216" s="234"/>
    </row>
    <row r="217" spans="1:14" s="4" customFormat="1" hidden="1" x14ac:dyDescent="0.3">
      <c r="A217" s="249"/>
      <c r="B217" s="250"/>
      <c r="C217" s="251"/>
      <c r="D217" s="251"/>
      <c r="E217" s="252">
        <f t="shared" si="4"/>
        <v>2001629.719999996</v>
      </c>
      <c r="G217" s="65"/>
      <c r="H217" s="66"/>
      <c r="I217" s="67"/>
      <c r="J217" s="68"/>
      <c r="K217" s="106"/>
      <c r="L217" s="107"/>
      <c r="M217" s="233"/>
      <c r="N217" s="234"/>
    </row>
    <row r="218" spans="1:14" s="4" customFormat="1" hidden="1" x14ac:dyDescent="0.3">
      <c r="A218" s="249"/>
      <c r="B218" s="250"/>
      <c r="C218" s="251"/>
      <c r="D218" s="251"/>
      <c r="E218" s="252">
        <f t="shared" si="4"/>
        <v>2001629.719999996</v>
      </c>
      <c r="G218" s="65"/>
      <c r="H218" s="66"/>
      <c r="I218" s="67"/>
      <c r="J218" s="68"/>
      <c r="K218" s="106"/>
      <c r="L218" s="107"/>
      <c r="M218" s="233"/>
      <c r="N218" s="234"/>
    </row>
    <row r="219" spans="1:14" s="4" customFormat="1" hidden="1" x14ac:dyDescent="0.3">
      <c r="A219" s="249"/>
      <c r="B219" s="250"/>
      <c r="C219" s="251"/>
      <c r="D219" s="251"/>
      <c r="E219" s="252">
        <f t="shared" ref="E219:E299" si="5">E218+C219-D219</f>
        <v>2001629.719999996</v>
      </c>
      <c r="G219" s="65"/>
      <c r="H219" s="66"/>
      <c r="I219" s="67"/>
      <c r="J219" s="68"/>
      <c r="K219" s="106"/>
      <c r="L219" s="107"/>
      <c r="M219" s="233"/>
      <c r="N219" s="234"/>
    </row>
    <row r="220" spans="1:14" s="4" customFormat="1" hidden="1" x14ac:dyDescent="0.3">
      <c r="A220" s="249"/>
      <c r="B220" s="250"/>
      <c r="C220" s="251"/>
      <c r="D220" s="251"/>
      <c r="E220" s="252">
        <f t="shared" si="5"/>
        <v>2001629.719999996</v>
      </c>
      <c r="G220" s="65"/>
      <c r="H220" s="66"/>
      <c r="I220" s="67"/>
      <c r="J220" s="68"/>
      <c r="K220" s="106"/>
      <c r="L220" s="107"/>
      <c r="M220" s="233"/>
      <c r="N220" s="234"/>
    </row>
    <row r="221" spans="1:14" s="4" customFormat="1" hidden="1" x14ac:dyDescent="0.3">
      <c r="A221" s="249"/>
      <c r="B221" s="250"/>
      <c r="C221" s="251"/>
      <c r="D221" s="251"/>
      <c r="E221" s="252">
        <f t="shared" si="5"/>
        <v>2001629.719999996</v>
      </c>
      <c r="G221" s="65"/>
      <c r="H221" s="66"/>
      <c r="I221" s="67"/>
      <c r="J221" s="68"/>
      <c r="K221" s="106"/>
      <c r="L221" s="107"/>
      <c r="M221" s="233"/>
      <c r="N221" s="234"/>
    </row>
    <row r="222" spans="1:14" s="4" customFormat="1" hidden="1" x14ac:dyDescent="0.3">
      <c r="A222" s="249"/>
      <c r="B222" s="250"/>
      <c r="C222" s="251"/>
      <c r="D222" s="251"/>
      <c r="E222" s="252">
        <f t="shared" si="5"/>
        <v>2001629.719999996</v>
      </c>
      <c r="G222" s="65"/>
      <c r="H222" s="66"/>
      <c r="I222" s="67"/>
      <c r="J222" s="68"/>
      <c r="K222" s="106"/>
      <c r="L222" s="107"/>
      <c r="M222" s="233"/>
      <c r="N222" s="234"/>
    </row>
    <row r="223" spans="1:14" s="4" customFormat="1" hidden="1" x14ac:dyDescent="0.3">
      <c r="A223" s="249"/>
      <c r="B223" s="250"/>
      <c r="C223" s="251"/>
      <c r="D223" s="251"/>
      <c r="E223" s="252">
        <f t="shared" si="5"/>
        <v>2001629.719999996</v>
      </c>
      <c r="G223" s="65"/>
      <c r="H223" s="66"/>
      <c r="I223" s="67"/>
      <c r="J223" s="68"/>
      <c r="K223" s="106"/>
      <c r="L223" s="107"/>
      <c r="M223" s="233"/>
      <c r="N223" s="234"/>
    </row>
    <row r="224" spans="1:14" s="4" customFormat="1" hidden="1" x14ac:dyDescent="0.3">
      <c r="A224" s="249"/>
      <c r="B224" s="250"/>
      <c r="C224" s="251"/>
      <c r="D224" s="251"/>
      <c r="E224" s="252">
        <f t="shared" si="5"/>
        <v>2001629.719999996</v>
      </c>
      <c r="G224" s="65"/>
      <c r="H224" s="66"/>
      <c r="I224" s="67"/>
      <c r="J224" s="68"/>
      <c r="K224" s="106"/>
      <c r="L224" s="107"/>
      <c r="M224" s="233"/>
      <c r="N224" s="234"/>
    </row>
    <row r="225" spans="1:14" s="4" customFormat="1" hidden="1" x14ac:dyDescent="0.3">
      <c r="A225" s="249"/>
      <c r="B225" s="250"/>
      <c r="C225" s="251"/>
      <c r="D225" s="251"/>
      <c r="E225" s="252">
        <f t="shared" si="5"/>
        <v>2001629.719999996</v>
      </c>
      <c r="G225" s="65"/>
      <c r="H225" s="66"/>
      <c r="I225" s="67"/>
      <c r="J225" s="68"/>
      <c r="K225" s="106"/>
      <c r="L225" s="107"/>
      <c r="M225" s="233"/>
      <c r="N225" s="234"/>
    </row>
    <row r="226" spans="1:14" s="4" customFormat="1" x14ac:dyDescent="0.3">
      <c r="A226" s="249"/>
      <c r="B226" s="250"/>
      <c r="C226" s="251"/>
      <c r="D226" s="251"/>
      <c r="E226" s="252">
        <f t="shared" si="5"/>
        <v>2001629.719999996</v>
      </c>
      <c r="G226" s="65"/>
      <c r="H226" s="66"/>
      <c r="I226" s="67"/>
      <c r="J226" s="68"/>
      <c r="K226" s="106"/>
      <c r="L226" s="107"/>
      <c r="M226" s="233"/>
      <c r="N226" s="234"/>
    </row>
    <row r="227" spans="1:14" s="4" customFormat="1" hidden="1" x14ac:dyDescent="0.3">
      <c r="A227" s="249"/>
      <c r="B227" s="250"/>
      <c r="C227" s="251"/>
      <c r="D227" s="251"/>
      <c r="E227" s="252">
        <f t="shared" si="5"/>
        <v>2001629.719999996</v>
      </c>
      <c r="G227" s="65"/>
      <c r="H227" s="66"/>
      <c r="I227" s="67"/>
      <c r="J227" s="68"/>
      <c r="K227" s="106"/>
      <c r="L227" s="107"/>
      <c r="M227" s="233"/>
      <c r="N227" s="234"/>
    </row>
    <row r="228" spans="1:14" s="4" customFormat="1" hidden="1" x14ac:dyDescent="0.3">
      <c r="A228" s="249"/>
      <c r="B228" s="250"/>
      <c r="C228" s="251"/>
      <c r="D228" s="251"/>
      <c r="E228" s="252">
        <f t="shared" si="5"/>
        <v>2001629.719999996</v>
      </c>
      <c r="G228" s="65"/>
      <c r="H228" s="66"/>
      <c r="I228" s="67"/>
      <c r="J228" s="68"/>
      <c r="K228" s="106"/>
      <c r="L228" s="107"/>
      <c r="M228" s="233"/>
      <c r="N228" s="234"/>
    </row>
    <row r="229" spans="1:14" s="4" customFormat="1" hidden="1" x14ac:dyDescent="0.3">
      <c r="A229" s="249"/>
      <c r="B229" s="250"/>
      <c r="C229" s="251"/>
      <c r="D229" s="251"/>
      <c r="E229" s="252">
        <f t="shared" si="5"/>
        <v>2001629.719999996</v>
      </c>
      <c r="G229" s="65"/>
      <c r="H229" s="66"/>
      <c r="I229" s="67"/>
      <c r="J229" s="68"/>
      <c r="K229" s="106"/>
      <c r="L229" s="107"/>
      <c r="M229" s="233"/>
      <c r="N229" s="234"/>
    </row>
    <row r="230" spans="1:14" s="4" customFormat="1" hidden="1" x14ac:dyDescent="0.3">
      <c r="A230" s="249"/>
      <c r="B230" s="250"/>
      <c r="C230" s="251"/>
      <c r="D230" s="251"/>
      <c r="E230" s="252">
        <f t="shared" si="5"/>
        <v>2001629.719999996</v>
      </c>
      <c r="G230" s="65"/>
      <c r="H230" s="66"/>
      <c r="I230" s="67"/>
      <c r="J230" s="68"/>
      <c r="K230" s="106"/>
      <c r="L230" s="107"/>
      <c r="M230" s="233"/>
      <c r="N230" s="234"/>
    </row>
    <row r="231" spans="1:14" s="4" customFormat="1" hidden="1" x14ac:dyDescent="0.3">
      <c r="A231" s="249"/>
      <c r="B231" s="250"/>
      <c r="C231" s="251"/>
      <c r="D231" s="251"/>
      <c r="E231" s="252">
        <f t="shared" si="5"/>
        <v>2001629.719999996</v>
      </c>
      <c r="G231" s="65"/>
      <c r="H231" s="66"/>
      <c r="I231" s="67"/>
      <c r="J231" s="68"/>
      <c r="K231" s="106"/>
      <c r="L231" s="107"/>
      <c r="M231" s="233"/>
      <c r="N231" s="234"/>
    </row>
    <row r="232" spans="1:14" s="4" customFormat="1" hidden="1" x14ac:dyDescent="0.3">
      <c r="A232" s="249"/>
      <c r="B232" s="250"/>
      <c r="C232" s="251"/>
      <c r="D232" s="251"/>
      <c r="E232" s="252">
        <f t="shared" si="5"/>
        <v>2001629.719999996</v>
      </c>
      <c r="G232" s="65"/>
      <c r="H232" s="66"/>
      <c r="I232" s="67"/>
      <c r="J232" s="68"/>
      <c r="K232" s="106"/>
      <c r="L232" s="107"/>
      <c r="M232" s="233"/>
      <c r="N232" s="234"/>
    </row>
    <row r="233" spans="1:14" s="4" customFormat="1" hidden="1" x14ac:dyDescent="0.3">
      <c r="A233" s="249"/>
      <c r="B233" s="250"/>
      <c r="C233" s="251"/>
      <c r="D233" s="251"/>
      <c r="E233" s="252">
        <f t="shared" si="5"/>
        <v>2001629.719999996</v>
      </c>
      <c r="G233" s="65"/>
      <c r="H233" s="66"/>
      <c r="I233" s="67"/>
      <c r="J233" s="68"/>
      <c r="K233" s="106"/>
      <c r="L233" s="107"/>
      <c r="M233" s="233"/>
      <c r="N233" s="234"/>
    </row>
    <row r="234" spans="1:14" s="4" customFormat="1" hidden="1" x14ac:dyDescent="0.3">
      <c r="A234" s="249"/>
      <c r="B234" s="250"/>
      <c r="C234" s="251"/>
      <c r="D234" s="251"/>
      <c r="E234" s="252">
        <f t="shared" si="5"/>
        <v>2001629.719999996</v>
      </c>
      <c r="G234" s="65"/>
      <c r="H234" s="66"/>
      <c r="I234" s="67"/>
      <c r="J234" s="68"/>
      <c r="K234" s="106"/>
      <c r="L234" s="107"/>
      <c r="M234" s="233"/>
      <c r="N234" s="234"/>
    </row>
    <row r="235" spans="1:14" s="4" customFormat="1" hidden="1" x14ac:dyDescent="0.3">
      <c r="A235" s="249"/>
      <c r="B235" s="250"/>
      <c r="C235" s="251"/>
      <c r="D235" s="251"/>
      <c r="E235" s="252">
        <f t="shared" si="5"/>
        <v>2001629.719999996</v>
      </c>
      <c r="G235" s="65"/>
      <c r="H235" s="66"/>
      <c r="I235" s="67"/>
      <c r="J235" s="68"/>
      <c r="K235" s="106"/>
      <c r="L235" s="107"/>
      <c r="M235" s="233"/>
      <c r="N235" s="234"/>
    </row>
    <row r="236" spans="1:14" s="4" customFormat="1" hidden="1" x14ac:dyDescent="0.3">
      <c r="A236" s="249"/>
      <c r="B236" s="250"/>
      <c r="C236" s="251"/>
      <c r="D236" s="251"/>
      <c r="E236" s="252">
        <f t="shared" si="5"/>
        <v>2001629.719999996</v>
      </c>
      <c r="G236" s="65"/>
      <c r="H236" s="66"/>
      <c r="I236" s="67"/>
      <c r="J236" s="68"/>
      <c r="K236" s="106"/>
      <c r="L236" s="107"/>
      <c r="M236" s="233"/>
      <c r="N236" s="234"/>
    </row>
    <row r="237" spans="1:14" s="4" customFormat="1" hidden="1" x14ac:dyDescent="0.3">
      <c r="A237" s="249"/>
      <c r="B237" s="250"/>
      <c r="C237" s="251"/>
      <c r="D237" s="251"/>
      <c r="E237" s="252">
        <f t="shared" si="5"/>
        <v>2001629.719999996</v>
      </c>
      <c r="G237" s="65"/>
      <c r="H237" s="66"/>
      <c r="I237" s="67"/>
      <c r="J237" s="68"/>
      <c r="K237" s="106"/>
      <c r="L237" s="107"/>
      <c r="M237" s="233"/>
      <c r="N237" s="234"/>
    </row>
    <row r="238" spans="1:14" s="4" customFormat="1" hidden="1" x14ac:dyDescent="0.3">
      <c r="A238" s="249"/>
      <c r="B238" s="250"/>
      <c r="C238" s="251"/>
      <c r="D238" s="251"/>
      <c r="E238" s="252">
        <f t="shared" si="5"/>
        <v>2001629.719999996</v>
      </c>
      <c r="G238" s="65"/>
      <c r="H238" s="66"/>
      <c r="I238" s="67"/>
      <c r="J238" s="68"/>
      <c r="K238" s="106"/>
      <c r="L238" s="107"/>
      <c r="M238" s="233"/>
      <c r="N238" s="234"/>
    </row>
    <row r="239" spans="1:14" s="4" customFormat="1" hidden="1" x14ac:dyDescent="0.3">
      <c r="A239" s="249"/>
      <c r="B239" s="250"/>
      <c r="C239" s="251"/>
      <c r="D239" s="251"/>
      <c r="E239" s="252">
        <f t="shared" si="5"/>
        <v>2001629.719999996</v>
      </c>
      <c r="G239" s="65"/>
      <c r="H239" s="66"/>
      <c r="I239" s="67"/>
      <c r="J239" s="68"/>
      <c r="K239" s="106"/>
      <c r="L239" s="107"/>
      <c r="M239" s="233"/>
      <c r="N239" s="234"/>
    </row>
    <row r="240" spans="1:14" s="4" customFormat="1" hidden="1" x14ac:dyDescent="0.3">
      <c r="A240" s="249"/>
      <c r="B240" s="250"/>
      <c r="C240" s="251"/>
      <c r="D240" s="251"/>
      <c r="E240" s="252">
        <f t="shared" si="5"/>
        <v>2001629.719999996</v>
      </c>
      <c r="G240" s="65"/>
      <c r="H240" s="66"/>
      <c r="I240" s="67"/>
      <c r="J240" s="68"/>
      <c r="K240" s="106"/>
      <c r="L240" s="107"/>
      <c r="M240" s="233"/>
      <c r="N240" s="234"/>
    </row>
    <row r="241" spans="1:14" s="4" customFormat="1" hidden="1" x14ac:dyDescent="0.3">
      <c r="A241" s="249"/>
      <c r="B241" s="250"/>
      <c r="C241" s="251"/>
      <c r="D241" s="251"/>
      <c r="E241" s="252">
        <f t="shared" si="5"/>
        <v>2001629.719999996</v>
      </c>
      <c r="G241" s="65"/>
      <c r="H241" s="66"/>
      <c r="I241" s="67"/>
      <c r="J241" s="68"/>
      <c r="K241" s="106"/>
      <c r="L241" s="107"/>
      <c r="M241" s="233"/>
      <c r="N241" s="234"/>
    </row>
    <row r="242" spans="1:14" s="4" customFormat="1" hidden="1" x14ac:dyDescent="0.3">
      <c r="A242" s="249"/>
      <c r="B242" s="250"/>
      <c r="C242" s="251"/>
      <c r="D242" s="251"/>
      <c r="E242" s="252">
        <f t="shared" si="5"/>
        <v>2001629.719999996</v>
      </c>
      <c r="G242" s="65"/>
      <c r="H242" s="66"/>
      <c r="I242" s="67"/>
      <c r="J242" s="68"/>
      <c r="K242" s="106"/>
      <c r="L242" s="107"/>
      <c r="M242" s="233"/>
      <c r="N242" s="234"/>
    </row>
    <row r="243" spans="1:14" s="4" customFormat="1" hidden="1" x14ac:dyDescent="0.3">
      <c r="A243" s="249"/>
      <c r="B243" s="250"/>
      <c r="C243" s="251"/>
      <c r="D243" s="251"/>
      <c r="E243" s="252">
        <f t="shared" si="5"/>
        <v>2001629.719999996</v>
      </c>
      <c r="G243" s="65"/>
      <c r="H243" s="66"/>
      <c r="I243" s="67"/>
      <c r="J243" s="68"/>
      <c r="K243" s="106"/>
      <c r="L243" s="107"/>
      <c r="M243" s="233"/>
      <c r="N243" s="234"/>
    </row>
    <row r="244" spans="1:14" s="4" customFormat="1" hidden="1" x14ac:dyDescent="0.3">
      <c r="A244" s="249"/>
      <c r="B244" s="250"/>
      <c r="C244" s="251"/>
      <c r="D244" s="251"/>
      <c r="E244" s="252">
        <f t="shared" si="5"/>
        <v>2001629.719999996</v>
      </c>
      <c r="G244" s="65"/>
      <c r="H244" s="66"/>
      <c r="I244" s="67"/>
      <c r="J244" s="68"/>
      <c r="K244" s="106"/>
      <c r="L244" s="107"/>
      <c r="M244" s="233"/>
      <c r="N244" s="234"/>
    </row>
    <row r="245" spans="1:14" s="4" customFormat="1" hidden="1" x14ac:dyDescent="0.3">
      <c r="A245" s="249"/>
      <c r="B245" s="250"/>
      <c r="C245" s="251"/>
      <c r="D245" s="251"/>
      <c r="E245" s="252">
        <f t="shared" si="5"/>
        <v>2001629.719999996</v>
      </c>
      <c r="G245" s="65"/>
      <c r="H245" s="66"/>
      <c r="I245" s="67"/>
      <c r="J245" s="68"/>
      <c r="K245" s="106"/>
      <c r="L245" s="107"/>
      <c r="M245" s="233"/>
      <c r="N245" s="234"/>
    </row>
    <row r="246" spans="1:14" s="4" customFormat="1" hidden="1" x14ac:dyDescent="0.3">
      <c r="A246" s="249"/>
      <c r="B246" s="250"/>
      <c r="C246" s="251"/>
      <c r="D246" s="251"/>
      <c r="E246" s="252">
        <f t="shared" si="5"/>
        <v>2001629.719999996</v>
      </c>
      <c r="G246" s="65"/>
      <c r="H246" s="66"/>
      <c r="I246" s="67"/>
      <c r="J246" s="68"/>
      <c r="K246" s="106"/>
      <c r="L246" s="107"/>
      <c r="M246" s="233"/>
      <c r="N246" s="234"/>
    </row>
    <row r="247" spans="1:14" s="4" customFormat="1" hidden="1" x14ac:dyDescent="0.3">
      <c r="A247" s="249"/>
      <c r="B247" s="250"/>
      <c r="C247" s="251"/>
      <c r="D247" s="251"/>
      <c r="E247" s="252">
        <f t="shared" si="5"/>
        <v>2001629.719999996</v>
      </c>
      <c r="G247" s="65"/>
      <c r="H247" s="66"/>
      <c r="I247" s="67"/>
      <c r="J247" s="68"/>
      <c r="K247" s="106"/>
      <c r="L247" s="107"/>
      <c r="M247" s="233"/>
      <c r="N247" s="234"/>
    </row>
    <row r="248" spans="1:14" s="4" customFormat="1" hidden="1" x14ac:dyDescent="0.3">
      <c r="A248" s="249"/>
      <c r="B248" s="250"/>
      <c r="C248" s="251"/>
      <c r="D248" s="251"/>
      <c r="E248" s="252">
        <f t="shared" si="5"/>
        <v>2001629.719999996</v>
      </c>
      <c r="G248" s="65"/>
      <c r="H248" s="66"/>
      <c r="I248" s="67"/>
      <c r="J248" s="68"/>
      <c r="K248" s="106"/>
      <c r="L248" s="107"/>
      <c r="M248" s="233"/>
      <c r="N248" s="234"/>
    </row>
    <row r="249" spans="1:14" s="4" customFormat="1" hidden="1" x14ac:dyDescent="0.3">
      <c r="A249" s="249"/>
      <c r="B249" s="250"/>
      <c r="C249" s="251"/>
      <c r="D249" s="251"/>
      <c r="E249" s="252">
        <f t="shared" si="5"/>
        <v>2001629.719999996</v>
      </c>
      <c r="G249" s="65"/>
      <c r="H249" s="66"/>
      <c r="I249" s="67"/>
      <c r="J249" s="68"/>
      <c r="K249" s="106"/>
      <c r="L249" s="107"/>
      <c r="M249" s="233"/>
      <c r="N249" s="234"/>
    </row>
    <row r="250" spans="1:14" s="4" customFormat="1" hidden="1" x14ac:dyDescent="0.3">
      <c r="A250" s="249"/>
      <c r="B250" s="250"/>
      <c r="C250" s="251"/>
      <c r="D250" s="251"/>
      <c r="E250" s="252">
        <f t="shared" si="5"/>
        <v>2001629.719999996</v>
      </c>
      <c r="G250" s="65"/>
      <c r="H250" s="66"/>
      <c r="I250" s="67"/>
      <c r="J250" s="68"/>
      <c r="K250" s="106"/>
      <c r="L250" s="107"/>
      <c r="M250" s="233"/>
      <c r="N250" s="234"/>
    </row>
    <row r="251" spans="1:14" s="4" customFormat="1" hidden="1" x14ac:dyDescent="0.3">
      <c r="A251" s="249"/>
      <c r="B251" s="250"/>
      <c r="C251" s="251"/>
      <c r="D251" s="251"/>
      <c r="E251" s="252">
        <f t="shared" si="5"/>
        <v>2001629.719999996</v>
      </c>
      <c r="G251" s="65"/>
      <c r="H251" s="66"/>
      <c r="I251" s="67"/>
      <c r="J251" s="68"/>
      <c r="K251" s="106"/>
      <c r="L251" s="107"/>
      <c r="M251" s="233"/>
      <c r="N251" s="234"/>
    </row>
    <row r="252" spans="1:14" s="4" customFormat="1" hidden="1" x14ac:dyDescent="0.3">
      <c r="A252" s="249"/>
      <c r="B252" s="250"/>
      <c r="C252" s="251"/>
      <c r="D252" s="251"/>
      <c r="E252" s="252">
        <f t="shared" si="5"/>
        <v>2001629.719999996</v>
      </c>
      <c r="G252" s="65"/>
      <c r="H252" s="66"/>
      <c r="I252" s="67"/>
      <c r="J252" s="68"/>
      <c r="K252" s="106"/>
      <c r="L252" s="107"/>
      <c r="M252" s="233"/>
      <c r="N252" s="234"/>
    </row>
    <row r="253" spans="1:14" s="4" customFormat="1" hidden="1" x14ac:dyDescent="0.3">
      <c r="A253" s="249"/>
      <c r="B253" s="250"/>
      <c r="C253" s="251"/>
      <c r="D253" s="251"/>
      <c r="E253" s="252">
        <f t="shared" si="5"/>
        <v>2001629.719999996</v>
      </c>
      <c r="G253" s="65"/>
      <c r="H253" s="66"/>
      <c r="I253" s="67"/>
      <c r="J253" s="68"/>
      <c r="K253" s="106"/>
      <c r="L253" s="107"/>
      <c r="M253" s="233"/>
      <c r="N253" s="234"/>
    </row>
    <row r="254" spans="1:14" s="4" customFormat="1" hidden="1" x14ac:dyDescent="0.3">
      <c r="A254" s="249"/>
      <c r="B254" s="250"/>
      <c r="C254" s="251"/>
      <c r="D254" s="251"/>
      <c r="E254" s="252">
        <f t="shared" si="5"/>
        <v>2001629.719999996</v>
      </c>
      <c r="G254" s="65"/>
      <c r="H254" s="66"/>
      <c r="I254" s="67"/>
      <c r="J254" s="68"/>
      <c r="K254" s="106"/>
      <c r="L254" s="107"/>
      <c r="M254" s="233"/>
      <c r="N254" s="234"/>
    </row>
    <row r="255" spans="1:14" s="4" customFormat="1" hidden="1" x14ac:dyDescent="0.3">
      <c r="A255" s="249"/>
      <c r="B255" s="250"/>
      <c r="C255" s="251"/>
      <c r="D255" s="251"/>
      <c r="E255" s="252">
        <f t="shared" si="5"/>
        <v>2001629.719999996</v>
      </c>
      <c r="G255" s="65"/>
      <c r="H255" s="66"/>
      <c r="I255" s="67"/>
      <c r="J255" s="68"/>
      <c r="K255" s="106"/>
      <c r="L255" s="107"/>
      <c r="M255" s="233"/>
      <c r="N255" s="234"/>
    </row>
    <row r="256" spans="1:14" s="4" customFormat="1" hidden="1" x14ac:dyDescent="0.3">
      <c r="A256" s="249"/>
      <c r="B256" s="250"/>
      <c r="C256" s="251"/>
      <c r="D256" s="251"/>
      <c r="E256" s="252">
        <f t="shared" si="5"/>
        <v>2001629.719999996</v>
      </c>
      <c r="G256" s="65"/>
      <c r="H256" s="66"/>
      <c r="I256" s="67"/>
      <c r="J256" s="68"/>
      <c r="K256" s="106"/>
      <c r="L256" s="107"/>
      <c r="M256" s="233"/>
      <c r="N256" s="234"/>
    </row>
    <row r="257" spans="1:14" s="4" customFormat="1" hidden="1" x14ac:dyDescent="0.3">
      <c r="A257" s="249"/>
      <c r="B257" s="250"/>
      <c r="C257" s="251"/>
      <c r="D257" s="251"/>
      <c r="E257" s="252">
        <f t="shared" si="5"/>
        <v>2001629.719999996</v>
      </c>
      <c r="G257" s="65"/>
      <c r="H257" s="66"/>
      <c r="I257" s="67"/>
      <c r="J257" s="68"/>
      <c r="K257" s="106"/>
      <c r="L257" s="107"/>
      <c r="M257" s="233"/>
      <c r="N257" s="234"/>
    </row>
    <row r="258" spans="1:14" s="4" customFormat="1" hidden="1" x14ac:dyDescent="0.3">
      <c r="A258" s="249"/>
      <c r="B258" s="250"/>
      <c r="C258" s="251"/>
      <c r="D258" s="251"/>
      <c r="E258" s="252">
        <f t="shared" si="5"/>
        <v>2001629.719999996</v>
      </c>
      <c r="G258" s="65"/>
      <c r="H258" s="66"/>
      <c r="I258" s="67"/>
      <c r="J258" s="68"/>
      <c r="K258" s="106"/>
      <c r="L258" s="107"/>
      <c r="M258" s="233"/>
      <c r="N258" s="234"/>
    </row>
    <row r="259" spans="1:14" s="4" customFormat="1" hidden="1" x14ac:dyDescent="0.3">
      <c r="A259" s="249"/>
      <c r="B259" s="250"/>
      <c r="C259" s="251"/>
      <c r="D259" s="251"/>
      <c r="E259" s="252">
        <f t="shared" si="5"/>
        <v>2001629.719999996</v>
      </c>
      <c r="G259" s="65"/>
      <c r="H259" s="66"/>
      <c r="I259" s="67"/>
      <c r="J259" s="68"/>
      <c r="K259" s="106"/>
      <c r="L259" s="107"/>
      <c r="M259" s="233"/>
      <c r="N259" s="234"/>
    </row>
    <row r="260" spans="1:14" s="4" customFormat="1" hidden="1" x14ac:dyDescent="0.3">
      <c r="A260" s="249"/>
      <c r="B260" s="250"/>
      <c r="C260" s="251"/>
      <c r="D260" s="251"/>
      <c r="E260" s="252">
        <f t="shared" si="5"/>
        <v>2001629.719999996</v>
      </c>
      <c r="G260" s="65"/>
      <c r="H260" s="66"/>
      <c r="I260" s="67"/>
      <c r="J260" s="68"/>
      <c r="K260" s="106"/>
      <c r="L260" s="107"/>
      <c r="M260" s="233"/>
      <c r="N260" s="234"/>
    </row>
    <row r="261" spans="1:14" s="4" customFormat="1" hidden="1" x14ac:dyDescent="0.3">
      <c r="A261" s="249"/>
      <c r="B261" s="250"/>
      <c r="C261" s="251"/>
      <c r="D261" s="251"/>
      <c r="E261" s="252">
        <f t="shared" si="5"/>
        <v>2001629.719999996</v>
      </c>
      <c r="G261" s="65"/>
      <c r="H261" s="66"/>
      <c r="I261" s="67"/>
      <c r="J261" s="68"/>
      <c r="K261" s="106"/>
      <c r="L261" s="107"/>
      <c r="M261" s="233"/>
      <c r="N261" s="234"/>
    </row>
    <row r="262" spans="1:14" s="4" customFormat="1" hidden="1" x14ac:dyDescent="0.3">
      <c r="A262" s="249"/>
      <c r="B262" s="250"/>
      <c r="C262" s="251"/>
      <c r="D262" s="251"/>
      <c r="E262" s="252">
        <f t="shared" si="5"/>
        <v>2001629.719999996</v>
      </c>
      <c r="G262" s="65"/>
      <c r="H262" s="66"/>
      <c r="I262" s="67"/>
      <c r="J262" s="68"/>
      <c r="K262" s="106"/>
      <c r="L262" s="107"/>
      <c r="M262" s="233"/>
      <c r="N262" s="234"/>
    </row>
    <row r="263" spans="1:14" s="4" customFormat="1" hidden="1" x14ac:dyDescent="0.3">
      <c r="A263" s="249"/>
      <c r="B263" s="250"/>
      <c r="C263" s="251"/>
      <c r="D263" s="251"/>
      <c r="E263" s="252">
        <f t="shared" si="5"/>
        <v>2001629.719999996</v>
      </c>
      <c r="G263" s="65"/>
      <c r="H263" s="66"/>
      <c r="I263" s="67"/>
      <c r="J263" s="68"/>
      <c r="K263" s="106"/>
      <c r="L263" s="107"/>
      <c r="M263" s="233"/>
      <c r="N263" s="234"/>
    </row>
    <row r="264" spans="1:14" s="4" customFormat="1" hidden="1" x14ac:dyDescent="0.3">
      <c r="A264" s="249"/>
      <c r="B264" s="250"/>
      <c r="C264" s="251"/>
      <c r="D264" s="251"/>
      <c r="E264" s="252">
        <f t="shared" si="5"/>
        <v>2001629.719999996</v>
      </c>
      <c r="G264" s="65"/>
      <c r="H264" s="66"/>
      <c r="I264" s="67"/>
      <c r="J264" s="68"/>
      <c r="K264" s="106"/>
      <c r="L264" s="107"/>
      <c r="M264" s="233"/>
      <c r="N264" s="234"/>
    </row>
    <row r="265" spans="1:14" s="4" customFormat="1" hidden="1" x14ac:dyDescent="0.3">
      <c r="A265" s="249"/>
      <c r="B265" s="250"/>
      <c r="C265" s="251"/>
      <c r="D265" s="251"/>
      <c r="E265" s="252">
        <f t="shared" si="5"/>
        <v>2001629.719999996</v>
      </c>
      <c r="G265" s="65"/>
      <c r="H265" s="66"/>
      <c r="I265" s="67"/>
      <c r="J265" s="68"/>
      <c r="K265" s="106"/>
      <c r="L265" s="107"/>
      <c r="M265" s="233"/>
      <c r="N265" s="234"/>
    </row>
    <row r="266" spans="1:14" s="4" customFormat="1" hidden="1" x14ac:dyDescent="0.3">
      <c r="A266" s="249"/>
      <c r="B266" s="250"/>
      <c r="C266" s="251"/>
      <c r="D266" s="251"/>
      <c r="E266" s="252">
        <f t="shared" si="5"/>
        <v>2001629.719999996</v>
      </c>
      <c r="G266" s="65"/>
      <c r="H266" s="66"/>
      <c r="I266" s="67"/>
      <c r="J266" s="68"/>
      <c r="K266" s="106"/>
      <c r="L266" s="107"/>
      <c r="M266" s="233"/>
      <c r="N266" s="234"/>
    </row>
    <row r="267" spans="1:14" s="4" customFormat="1" hidden="1" x14ac:dyDescent="0.3">
      <c r="A267" s="249"/>
      <c r="B267" s="250"/>
      <c r="C267" s="251"/>
      <c r="D267" s="251"/>
      <c r="E267" s="252">
        <f t="shared" si="5"/>
        <v>2001629.719999996</v>
      </c>
      <c r="G267" s="65"/>
      <c r="H267" s="66"/>
      <c r="I267" s="67"/>
      <c r="J267" s="68"/>
      <c r="K267" s="106"/>
      <c r="L267" s="107"/>
      <c r="M267" s="233"/>
      <c r="N267" s="234"/>
    </row>
    <row r="268" spans="1:14" s="4" customFormat="1" hidden="1" x14ac:dyDescent="0.3">
      <c r="A268" s="249"/>
      <c r="B268" s="250"/>
      <c r="C268" s="251"/>
      <c r="D268" s="251"/>
      <c r="E268" s="252">
        <f t="shared" si="5"/>
        <v>2001629.719999996</v>
      </c>
      <c r="G268" s="65"/>
      <c r="H268" s="66"/>
      <c r="I268" s="67"/>
      <c r="J268" s="68"/>
      <c r="K268" s="106"/>
      <c r="L268" s="107"/>
      <c r="M268" s="233"/>
      <c r="N268" s="234"/>
    </row>
    <row r="269" spans="1:14" s="4" customFormat="1" hidden="1" x14ac:dyDescent="0.3">
      <c r="A269" s="249"/>
      <c r="B269" s="250"/>
      <c r="C269" s="251"/>
      <c r="D269" s="251"/>
      <c r="E269" s="252">
        <f t="shared" si="5"/>
        <v>2001629.719999996</v>
      </c>
      <c r="G269" s="65"/>
      <c r="H269" s="66"/>
      <c r="I269" s="67"/>
      <c r="J269" s="68"/>
      <c r="K269" s="106"/>
      <c r="L269" s="107"/>
      <c r="M269" s="233"/>
      <c r="N269" s="234"/>
    </row>
    <row r="270" spans="1:14" s="4" customFormat="1" hidden="1" x14ac:dyDescent="0.3">
      <c r="A270" s="249"/>
      <c r="B270" s="250"/>
      <c r="C270" s="251"/>
      <c r="D270" s="251"/>
      <c r="E270" s="252">
        <f t="shared" si="5"/>
        <v>2001629.719999996</v>
      </c>
      <c r="G270" s="65"/>
      <c r="H270" s="66"/>
      <c r="I270" s="67"/>
      <c r="J270" s="68"/>
      <c r="K270" s="106"/>
      <c r="L270" s="107"/>
      <c r="M270" s="233"/>
      <c r="N270" s="234"/>
    </row>
    <row r="271" spans="1:14" s="4" customFormat="1" hidden="1" x14ac:dyDescent="0.3">
      <c r="A271" s="249"/>
      <c r="B271" s="250"/>
      <c r="C271" s="251"/>
      <c r="D271" s="251"/>
      <c r="E271" s="252">
        <f t="shared" si="5"/>
        <v>2001629.719999996</v>
      </c>
      <c r="G271" s="65"/>
      <c r="H271" s="66"/>
      <c r="I271" s="67"/>
      <c r="J271" s="68"/>
      <c r="K271" s="106"/>
      <c r="L271" s="107"/>
      <c r="M271" s="233"/>
      <c r="N271" s="234"/>
    </row>
    <row r="272" spans="1:14" s="4" customFormat="1" hidden="1" x14ac:dyDescent="0.3">
      <c r="A272" s="249"/>
      <c r="B272" s="250"/>
      <c r="C272" s="251"/>
      <c r="D272" s="251"/>
      <c r="E272" s="252">
        <f t="shared" si="5"/>
        <v>2001629.719999996</v>
      </c>
      <c r="G272" s="65"/>
      <c r="H272" s="66"/>
      <c r="I272" s="67"/>
      <c r="J272" s="68"/>
      <c r="K272" s="106"/>
      <c r="L272" s="107"/>
      <c r="M272" s="233"/>
      <c r="N272" s="234"/>
    </row>
    <row r="273" spans="1:14" s="4" customFormat="1" hidden="1" x14ac:dyDescent="0.3">
      <c r="A273" s="249"/>
      <c r="B273" s="250"/>
      <c r="C273" s="251"/>
      <c r="D273" s="251"/>
      <c r="E273" s="252">
        <f t="shared" si="5"/>
        <v>2001629.719999996</v>
      </c>
      <c r="G273" s="65"/>
      <c r="H273" s="66"/>
      <c r="I273" s="67"/>
      <c r="J273" s="68"/>
      <c r="K273" s="106"/>
      <c r="L273" s="107"/>
      <c r="M273" s="233"/>
      <c r="N273" s="234"/>
    </row>
    <row r="274" spans="1:14" s="4" customFormat="1" hidden="1" x14ac:dyDescent="0.3">
      <c r="A274" s="249"/>
      <c r="B274" s="250"/>
      <c r="C274" s="251"/>
      <c r="D274" s="251"/>
      <c r="E274" s="252">
        <f t="shared" si="5"/>
        <v>2001629.719999996</v>
      </c>
      <c r="G274" s="65"/>
      <c r="H274" s="66"/>
      <c r="I274" s="67"/>
      <c r="J274" s="68"/>
      <c r="K274" s="106"/>
      <c r="L274" s="107"/>
      <c r="M274" s="233"/>
      <c r="N274" s="234"/>
    </row>
    <row r="275" spans="1:14" s="4" customFormat="1" hidden="1" x14ac:dyDescent="0.3">
      <c r="A275" s="249"/>
      <c r="B275" s="250"/>
      <c r="C275" s="251"/>
      <c r="D275" s="251"/>
      <c r="E275" s="252">
        <f t="shared" si="5"/>
        <v>2001629.719999996</v>
      </c>
      <c r="G275" s="65"/>
      <c r="H275" s="66"/>
      <c r="I275" s="67"/>
      <c r="J275" s="68"/>
      <c r="K275" s="106"/>
      <c r="L275" s="107"/>
      <c r="M275" s="233"/>
      <c r="N275" s="234"/>
    </row>
    <row r="276" spans="1:14" s="4" customFormat="1" hidden="1" x14ac:dyDescent="0.3">
      <c r="A276" s="249"/>
      <c r="B276" s="250"/>
      <c r="C276" s="251"/>
      <c r="D276" s="251"/>
      <c r="E276" s="252">
        <f t="shared" si="5"/>
        <v>2001629.719999996</v>
      </c>
      <c r="G276" s="65"/>
      <c r="H276" s="66"/>
      <c r="I276" s="67"/>
      <c r="J276" s="68"/>
      <c r="K276" s="106"/>
      <c r="L276" s="107"/>
      <c r="M276" s="233"/>
      <c r="N276" s="234"/>
    </row>
    <row r="277" spans="1:14" s="4" customFormat="1" hidden="1" x14ac:dyDescent="0.3">
      <c r="A277" s="249"/>
      <c r="B277" s="250"/>
      <c r="C277" s="251"/>
      <c r="D277" s="251"/>
      <c r="E277" s="252">
        <f t="shared" si="5"/>
        <v>2001629.719999996</v>
      </c>
      <c r="G277" s="65"/>
      <c r="H277" s="66"/>
      <c r="I277" s="67"/>
      <c r="J277" s="68"/>
      <c r="K277" s="106"/>
      <c r="L277" s="107"/>
      <c r="M277" s="233"/>
      <c r="N277" s="234"/>
    </row>
    <row r="278" spans="1:14" s="4" customFormat="1" hidden="1" x14ac:dyDescent="0.3">
      <c r="A278" s="249"/>
      <c r="B278" s="250"/>
      <c r="C278" s="251"/>
      <c r="D278" s="251"/>
      <c r="E278" s="252">
        <f t="shared" si="5"/>
        <v>2001629.719999996</v>
      </c>
      <c r="G278" s="65"/>
      <c r="H278" s="66"/>
      <c r="I278" s="67"/>
      <c r="J278" s="68"/>
      <c r="K278" s="106"/>
      <c r="L278" s="107"/>
      <c r="M278" s="233"/>
      <c r="N278" s="234"/>
    </row>
    <row r="279" spans="1:14" s="4" customFormat="1" hidden="1" x14ac:dyDescent="0.3">
      <c r="A279" s="249"/>
      <c r="B279" s="250"/>
      <c r="C279" s="251"/>
      <c r="D279" s="251"/>
      <c r="E279" s="252">
        <f t="shared" si="5"/>
        <v>2001629.719999996</v>
      </c>
      <c r="G279" s="65"/>
      <c r="H279" s="66"/>
      <c r="I279" s="67"/>
      <c r="J279" s="68"/>
      <c r="K279" s="106"/>
      <c r="L279" s="107"/>
      <c r="M279" s="233"/>
      <c r="N279" s="234"/>
    </row>
    <row r="280" spans="1:14" s="4" customFormat="1" hidden="1" x14ac:dyDescent="0.3">
      <c r="A280" s="249"/>
      <c r="B280" s="250"/>
      <c r="C280" s="251"/>
      <c r="D280" s="251"/>
      <c r="E280" s="252">
        <f t="shared" si="5"/>
        <v>2001629.719999996</v>
      </c>
      <c r="G280" s="65"/>
      <c r="H280" s="66"/>
      <c r="I280" s="67"/>
      <c r="J280" s="68"/>
      <c r="K280" s="106"/>
      <c r="L280" s="107"/>
      <c r="M280" s="233"/>
      <c r="N280" s="234"/>
    </row>
    <row r="281" spans="1:14" s="4" customFormat="1" hidden="1" x14ac:dyDescent="0.3">
      <c r="A281" s="249"/>
      <c r="B281" s="250"/>
      <c r="C281" s="251"/>
      <c r="D281" s="251"/>
      <c r="E281" s="252">
        <f t="shared" si="5"/>
        <v>2001629.719999996</v>
      </c>
      <c r="G281" s="65"/>
      <c r="H281" s="66"/>
      <c r="I281" s="67"/>
      <c r="J281" s="68"/>
      <c r="K281" s="106"/>
      <c r="L281" s="107"/>
      <c r="M281" s="233"/>
      <c r="N281" s="234"/>
    </row>
    <row r="282" spans="1:14" s="4" customFormat="1" hidden="1" x14ac:dyDescent="0.3">
      <c r="A282" s="249"/>
      <c r="B282" s="250"/>
      <c r="C282" s="251"/>
      <c r="D282" s="251"/>
      <c r="E282" s="252">
        <f t="shared" si="5"/>
        <v>2001629.719999996</v>
      </c>
      <c r="G282" s="65"/>
      <c r="H282" s="66"/>
      <c r="I282" s="67"/>
      <c r="J282" s="68"/>
      <c r="K282" s="106"/>
      <c r="L282" s="107"/>
      <c r="M282" s="233"/>
      <c r="N282" s="234"/>
    </row>
    <row r="283" spans="1:14" s="4" customFormat="1" hidden="1" x14ac:dyDescent="0.3">
      <c r="A283" s="249"/>
      <c r="B283" s="250"/>
      <c r="C283" s="251"/>
      <c r="D283" s="251"/>
      <c r="E283" s="252">
        <f t="shared" si="5"/>
        <v>2001629.719999996</v>
      </c>
      <c r="G283" s="65"/>
      <c r="H283" s="66"/>
      <c r="I283" s="67"/>
      <c r="J283" s="68"/>
      <c r="K283" s="106"/>
      <c r="L283" s="107"/>
      <c r="M283" s="233"/>
      <c r="N283" s="234"/>
    </row>
    <row r="284" spans="1:14" s="4" customFormat="1" hidden="1" x14ac:dyDescent="0.3">
      <c r="A284" s="249"/>
      <c r="B284" s="250"/>
      <c r="C284" s="251"/>
      <c r="D284" s="251"/>
      <c r="E284" s="252">
        <f t="shared" si="5"/>
        <v>2001629.719999996</v>
      </c>
      <c r="G284" s="65"/>
      <c r="H284" s="66"/>
      <c r="I284" s="67"/>
      <c r="J284" s="68"/>
      <c r="K284" s="106"/>
      <c r="L284" s="107"/>
      <c r="M284" s="233"/>
      <c r="N284" s="234"/>
    </row>
    <row r="285" spans="1:14" s="4" customFormat="1" hidden="1" x14ac:dyDescent="0.3">
      <c r="A285" s="249"/>
      <c r="B285" s="250"/>
      <c r="C285" s="251"/>
      <c r="D285" s="251"/>
      <c r="E285" s="252">
        <f t="shared" si="5"/>
        <v>2001629.719999996</v>
      </c>
      <c r="G285" s="65"/>
      <c r="H285" s="66"/>
      <c r="I285" s="67"/>
      <c r="J285" s="68"/>
      <c r="K285" s="106"/>
      <c r="L285" s="107"/>
      <c r="M285" s="233"/>
      <c r="N285" s="234"/>
    </row>
    <row r="286" spans="1:14" s="4" customFormat="1" hidden="1" x14ac:dyDescent="0.3">
      <c r="A286" s="249"/>
      <c r="B286" s="250"/>
      <c r="C286" s="251"/>
      <c r="D286" s="251"/>
      <c r="E286" s="252">
        <f t="shared" si="5"/>
        <v>2001629.719999996</v>
      </c>
      <c r="G286" s="65"/>
      <c r="H286" s="66"/>
      <c r="I286" s="67"/>
      <c r="J286" s="68"/>
      <c r="K286" s="106"/>
      <c r="L286" s="107"/>
      <c r="M286" s="233"/>
      <c r="N286" s="234"/>
    </row>
    <row r="287" spans="1:14" s="4" customFormat="1" hidden="1" x14ac:dyDescent="0.3">
      <c r="A287" s="249"/>
      <c r="B287" s="250"/>
      <c r="C287" s="251"/>
      <c r="D287" s="251"/>
      <c r="E287" s="252">
        <f t="shared" si="5"/>
        <v>2001629.719999996</v>
      </c>
      <c r="G287" s="65"/>
      <c r="H287" s="66"/>
      <c r="I287" s="67"/>
      <c r="J287" s="68"/>
      <c r="K287" s="106"/>
      <c r="L287" s="107"/>
      <c r="M287" s="233"/>
      <c r="N287" s="234"/>
    </row>
    <row r="288" spans="1:14" s="4" customFormat="1" hidden="1" x14ac:dyDescent="0.3">
      <c r="A288" s="249"/>
      <c r="B288" s="250"/>
      <c r="C288" s="251"/>
      <c r="D288" s="251"/>
      <c r="E288" s="252">
        <f t="shared" si="5"/>
        <v>2001629.719999996</v>
      </c>
      <c r="G288" s="65"/>
      <c r="H288" s="66"/>
      <c r="I288" s="67"/>
      <c r="J288" s="68"/>
      <c r="K288" s="106"/>
      <c r="L288" s="107"/>
      <c r="M288" s="233"/>
      <c r="N288" s="234"/>
    </row>
    <row r="289" spans="1:22" s="4" customFormat="1" x14ac:dyDescent="0.3">
      <c r="A289" s="249"/>
      <c r="B289" s="250"/>
      <c r="C289" s="251"/>
      <c r="D289" s="251"/>
      <c r="E289" s="252">
        <f t="shared" si="5"/>
        <v>2001629.719999996</v>
      </c>
      <c r="G289" s="65"/>
      <c r="H289" s="66"/>
      <c r="I289" s="67"/>
      <c r="J289" s="68"/>
      <c r="K289" s="106"/>
      <c r="L289" s="107"/>
      <c r="M289" s="233"/>
      <c r="N289" s="234"/>
    </row>
    <row r="290" spans="1:22" s="4" customFormat="1" hidden="1" x14ac:dyDescent="0.3">
      <c r="A290" s="148"/>
      <c r="B290" s="149"/>
      <c r="C290" s="150"/>
      <c r="D290" s="150"/>
      <c r="E290" s="151">
        <f t="shared" si="5"/>
        <v>2001629.719999996</v>
      </c>
      <c r="G290" s="65"/>
      <c r="H290" s="66"/>
      <c r="I290" s="67"/>
      <c r="J290" s="68"/>
      <c r="K290" s="106"/>
      <c r="L290" s="107"/>
      <c r="M290" s="233"/>
      <c r="N290" s="234"/>
    </row>
    <row r="291" spans="1:22" s="4" customFormat="1" hidden="1" x14ac:dyDescent="0.3">
      <c r="A291" s="148"/>
      <c r="B291" s="149"/>
      <c r="C291" s="150"/>
      <c r="D291" s="150"/>
      <c r="E291" s="151">
        <f t="shared" si="5"/>
        <v>2001629.719999996</v>
      </c>
      <c r="G291" s="65"/>
      <c r="H291" s="66"/>
      <c r="I291" s="67"/>
      <c r="J291" s="68"/>
      <c r="K291" s="106"/>
      <c r="L291" s="107"/>
      <c r="M291" s="233"/>
      <c r="N291" s="234"/>
    </row>
    <row r="292" spans="1:22" s="4" customFormat="1" hidden="1" x14ac:dyDescent="0.3">
      <c r="A292" s="148"/>
      <c r="B292" s="149"/>
      <c r="C292" s="150"/>
      <c r="D292" s="150"/>
      <c r="E292" s="151">
        <f t="shared" si="5"/>
        <v>2001629.719999996</v>
      </c>
      <c r="G292" s="65"/>
      <c r="H292" s="66"/>
      <c r="I292" s="67"/>
      <c r="J292" s="68"/>
      <c r="K292" s="106"/>
      <c r="L292" s="107"/>
      <c r="M292" s="233"/>
      <c r="N292" s="234"/>
    </row>
    <row r="293" spans="1:22" s="4" customFormat="1" hidden="1" x14ac:dyDescent="0.3">
      <c r="A293" s="148"/>
      <c r="B293" s="149"/>
      <c r="C293" s="150"/>
      <c r="D293" s="150"/>
      <c r="E293" s="151">
        <f t="shared" si="5"/>
        <v>2001629.719999996</v>
      </c>
      <c r="G293" s="65"/>
      <c r="H293" s="66"/>
      <c r="I293" s="67"/>
      <c r="J293" s="68"/>
      <c r="K293" s="106"/>
      <c r="L293" s="107"/>
      <c r="M293" s="233"/>
      <c r="N293" s="234"/>
    </row>
    <row r="294" spans="1:22" s="4" customFormat="1" hidden="1" x14ac:dyDescent="0.3">
      <c r="A294" s="148"/>
      <c r="B294" s="149"/>
      <c r="C294" s="150"/>
      <c r="D294" s="150"/>
      <c r="E294" s="151">
        <f t="shared" si="5"/>
        <v>2001629.719999996</v>
      </c>
      <c r="G294" s="65"/>
      <c r="H294" s="66"/>
      <c r="I294" s="67"/>
      <c r="J294" s="68"/>
      <c r="K294" s="106"/>
      <c r="L294" s="107"/>
      <c r="M294" s="233"/>
      <c r="N294" s="234"/>
    </row>
    <row r="295" spans="1:22" s="4" customFormat="1" hidden="1" x14ac:dyDescent="0.3">
      <c r="A295" s="148"/>
      <c r="B295" s="149"/>
      <c r="C295" s="150"/>
      <c r="D295" s="150"/>
      <c r="E295" s="151">
        <f t="shared" si="5"/>
        <v>2001629.719999996</v>
      </c>
      <c r="G295" s="65"/>
      <c r="H295" s="66"/>
      <c r="I295" s="67"/>
      <c r="J295" s="68"/>
      <c r="K295" s="106"/>
      <c r="L295" s="107"/>
      <c r="M295" s="233"/>
      <c r="N295" s="234"/>
    </row>
    <row r="296" spans="1:22" s="4" customFormat="1" hidden="1" x14ac:dyDescent="0.3">
      <c r="A296" s="148"/>
      <c r="B296" s="149"/>
      <c r="C296" s="150"/>
      <c r="D296" s="150"/>
      <c r="E296" s="100">
        <f t="shared" si="5"/>
        <v>2001629.719999996</v>
      </c>
      <c r="G296" s="65"/>
      <c r="H296" s="66"/>
      <c r="I296" s="67"/>
      <c r="J296" s="68"/>
      <c r="K296" s="106"/>
      <c r="L296" s="107"/>
      <c r="M296" s="233"/>
      <c r="N296" s="234"/>
    </row>
    <row r="297" spans="1:22" s="4" customFormat="1" hidden="1" x14ac:dyDescent="0.3">
      <c r="A297" s="148"/>
      <c r="B297" s="149"/>
      <c r="C297" s="150"/>
      <c r="D297" s="150"/>
      <c r="E297" s="151">
        <f t="shared" si="5"/>
        <v>2001629.719999996</v>
      </c>
      <c r="G297" s="65"/>
      <c r="H297" s="66"/>
      <c r="I297" s="67"/>
      <c r="J297" s="68"/>
      <c r="K297" s="106"/>
      <c r="L297" s="107"/>
      <c r="M297" s="233"/>
      <c r="N297" s="234"/>
    </row>
    <row r="298" spans="1:22" s="4" customFormat="1" hidden="1" x14ac:dyDescent="0.3">
      <c r="A298" s="148"/>
      <c r="B298" s="149"/>
      <c r="C298" s="150"/>
      <c r="D298" s="150"/>
      <c r="E298" s="151">
        <f t="shared" si="5"/>
        <v>2001629.719999996</v>
      </c>
      <c r="G298" s="65"/>
      <c r="H298" s="66"/>
      <c r="I298" s="67"/>
      <c r="J298" s="68"/>
      <c r="K298" s="106"/>
      <c r="L298" s="107"/>
      <c r="M298" s="233"/>
      <c r="N298" s="234"/>
    </row>
    <row r="299" spans="1:22" s="4" customFormat="1" hidden="1" x14ac:dyDescent="0.3">
      <c r="A299" s="148"/>
      <c r="B299" s="149"/>
      <c r="C299" s="150"/>
      <c r="D299" s="150"/>
      <c r="E299" s="151">
        <f t="shared" si="5"/>
        <v>2001629.719999996</v>
      </c>
      <c r="G299" s="65"/>
      <c r="H299" s="66"/>
      <c r="I299" s="67"/>
      <c r="J299" s="68"/>
      <c r="K299" s="106"/>
      <c r="L299" s="107"/>
      <c r="M299" s="233"/>
      <c r="N299" s="234"/>
    </row>
    <row r="300" spans="1:22" s="4" customFormat="1" x14ac:dyDescent="0.3">
      <c r="A300" s="3"/>
      <c r="C300" s="12"/>
      <c r="D300" s="12"/>
      <c r="E300" s="23"/>
      <c r="G300" s="65"/>
      <c r="H300" s="66"/>
      <c r="I300" s="67"/>
      <c r="J300" s="68"/>
      <c r="K300" s="106"/>
      <c r="L300" s="107"/>
      <c r="M300" s="233"/>
      <c r="N300" s="234"/>
    </row>
    <row r="301" spans="1:22" s="4" customFormat="1" ht="15.75" thickBot="1" x14ac:dyDescent="0.35">
      <c r="A301" s="3"/>
      <c r="C301" s="12"/>
      <c r="D301" s="12"/>
      <c r="E301" s="23"/>
      <c r="G301" s="65"/>
      <c r="H301" s="66"/>
      <c r="I301" s="67"/>
      <c r="J301" s="68"/>
      <c r="K301" s="106"/>
      <c r="L301" s="107"/>
      <c r="M301" s="233"/>
      <c r="N301" s="234"/>
    </row>
    <row r="302" spans="1:22" s="2" customFormat="1" ht="16.5" thickBot="1" x14ac:dyDescent="0.35">
      <c r="A302" s="3"/>
      <c r="B302" s="235" t="s">
        <v>9</v>
      </c>
      <c r="C302" s="89"/>
      <c r="D302" s="89"/>
      <c r="E302" s="90">
        <f>SUM(C$2:C299)-SUM(D$2:D299)</f>
        <v>2001629.7199999979</v>
      </c>
      <c r="F302"/>
      <c r="G302" s="78">
        <f>SUM(G2:G301)</f>
        <v>100500</v>
      </c>
      <c r="H302" s="79">
        <f t="shared" ref="H302:N302" si="6">SUM(H2:H301)</f>
        <v>0</v>
      </c>
      <c r="I302" s="80">
        <f t="shared" si="6"/>
        <v>0</v>
      </c>
      <c r="J302" s="81">
        <f t="shared" si="6"/>
        <v>0</v>
      </c>
      <c r="K302" s="108">
        <f t="shared" si="6"/>
        <v>4530</v>
      </c>
      <c r="L302" s="109">
        <f t="shared" si="6"/>
        <v>0</v>
      </c>
      <c r="M302" s="231">
        <f t="shared" si="6"/>
        <v>0</v>
      </c>
      <c r="N302" s="232">
        <f t="shared" si="6"/>
        <v>0</v>
      </c>
      <c r="O302"/>
      <c r="P302"/>
      <c r="Q302"/>
      <c r="R302"/>
      <c r="S302"/>
      <c r="T302"/>
      <c r="U302"/>
      <c r="V302"/>
    </row>
    <row r="303" spans="1:22" s="2" customFormat="1" ht="16.5" thickBot="1" x14ac:dyDescent="0.35">
      <c r="A303" s="3"/>
      <c r="B303" s="31"/>
      <c r="C303" s="12"/>
      <c r="D303" s="12"/>
      <c r="E303" s="23"/>
      <c r="F303"/>
      <c r="G303" s="273">
        <f>G302-H302</f>
        <v>100500</v>
      </c>
      <c r="H303" s="274"/>
      <c r="I303" s="275">
        <f>I302-J302</f>
        <v>0</v>
      </c>
      <c r="J303" s="276"/>
      <c r="K303" s="277">
        <f>K302-L302</f>
        <v>4530</v>
      </c>
      <c r="L303" s="278"/>
      <c r="M303" s="279">
        <f>M302-N302</f>
        <v>0</v>
      </c>
      <c r="N303" s="280"/>
      <c r="O303"/>
      <c r="P303"/>
      <c r="Q303"/>
      <c r="R303"/>
      <c r="S303"/>
      <c r="T303"/>
      <c r="U303"/>
      <c r="V303"/>
    </row>
    <row r="304" spans="1:22" s="2" customFormat="1" ht="15.75" thickBot="1" x14ac:dyDescent="0.35">
      <c r="A304" s="3"/>
      <c r="B304" s="91" t="s">
        <v>32</v>
      </c>
      <c r="C304" s="12"/>
      <c r="D304" s="12"/>
      <c r="E304" s="93">
        <f>G2</f>
        <v>100500</v>
      </c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ht="16.5" x14ac:dyDescent="0.3">
      <c r="A305" s="3"/>
      <c r="B305" s="176" t="s">
        <v>84</v>
      </c>
      <c r="C305" s="177" t="s">
        <v>85</v>
      </c>
      <c r="D305" s="177"/>
      <c r="E305" s="9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ht="15.75" thickBot="1" x14ac:dyDescent="0.35">
      <c r="A306" s="3"/>
      <c r="B306" s="31"/>
      <c r="C306" s="12"/>
      <c r="D306" s="12"/>
      <c r="E306" s="8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ht="15.75" thickBot="1" x14ac:dyDescent="0.35">
      <c r="A307" s="3"/>
      <c r="B307" s="95" t="s">
        <v>32</v>
      </c>
      <c r="C307" s="12"/>
      <c r="D307" s="12"/>
      <c r="E307" s="94">
        <f>+E304</f>
        <v>100500</v>
      </c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ht="15.75" thickBot="1" x14ac:dyDescent="0.35">
      <c r="A308" s="3"/>
      <c r="B308" s="31"/>
      <c r="C308" s="12"/>
      <c r="D308" s="12"/>
      <c r="E308" s="4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ht="15.75" thickBot="1" x14ac:dyDescent="0.35">
      <c r="A309" s="3"/>
      <c r="B309" s="96" t="s">
        <v>70</v>
      </c>
      <c r="C309" s="12"/>
      <c r="D309" s="12"/>
      <c r="E309" s="97">
        <f>I303</f>
        <v>0</v>
      </c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98"/>
      <c r="C310" s="12"/>
      <c r="D310" s="12"/>
      <c r="E310" s="99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ht="15.75" thickBot="1" x14ac:dyDescent="0.35">
      <c r="A311" s="3"/>
      <c r="B311" s="5"/>
      <c r="C311" s="12"/>
      <c r="D311" s="12"/>
      <c r="E311" s="2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ht="15.75" thickBot="1" x14ac:dyDescent="0.35">
      <c r="B312" s="225" t="s">
        <v>71</v>
      </c>
      <c r="C312" s="12"/>
      <c r="D312" s="12"/>
      <c r="E312" s="226">
        <f>K303</f>
        <v>4530</v>
      </c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D313" s="12"/>
      <c r="E313" s="2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D314" s="12"/>
      <c r="E314" s="2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D315" s="12"/>
      <c r="E315" s="2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5"/>
      <c r="C319" s="12"/>
      <c r="D319" s="12"/>
      <c r="E319" s="2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5"/>
      <c r="C321" s="12"/>
      <c r="D321" s="12"/>
      <c r="E321" s="2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26"/>
      <c r="B322" s="25"/>
      <c r="C322" s="27"/>
      <c r="D322" s="12"/>
      <c r="E322" s="2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26"/>
      <c r="B323" s="25"/>
      <c r="C323" s="27"/>
      <c r="D323" s="12"/>
      <c r="E323" s="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26"/>
      <c r="B324" s="25"/>
      <c r="C324" s="27"/>
      <c r="D324" s="12"/>
      <c r="E324" s="2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26"/>
      <c r="B325" s="25"/>
      <c r="C325" s="28"/>
      <c r="D325" s="12"/>
      <c r="E325" s="2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26"/>
      <c r="B326" s="25"/>
      <c r="C326" s="27"/>
      <c r="D326" s="12"/>
      <c r="E326" s="2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26"/>
      <c r="B327" s="25"/>
      <c r="C327" s="27"/>
      <c r="D327" s="12"/>
      <c r="E327" s="2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26"/>
      <c r="B328" s="25"/>
      <c r="C328" s="27"/>
      <c r="D328" s="12"/>
      <c r="E328" s="2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26"/>
      <c r="B329" s="25"/>
      <c r="C329" s="27"/>
      <c r="D329" s="12"/>
      <c r="E329" s="2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26"/>
      <c r="B330" s="25"/>
      <c r="C330" s="27"/>
      <c r="D330" s="12"/>
      <c r="E330" s="2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26"/>
      <c r="B331" s="25"/>
      <c r="C331" s="27"/>
      <c r="D331" s="12"/>
      <c r="E331" s="2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26"/>
      <c r="B332" s="25"/>
      <c r="C332" s="27"/>
      <c r="D332" s="12"/>
      <c r="E332" s="2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26"/>
      <c r="B333" s="25"/>
      <c r="C333" s="27"/>
      <c r="D333" s="12"/>
      <c r="E333" s="2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26"/>
      <c r="B334" s="25"/>
      <c r="C334" s="27"/>
      <c r="D334" s="12"/>
      <c r="E334" s="2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26"/>
      <c r="B335" s="25"/>
      <c r="C335" s="27"/>
      <c r="D335" s="12"/>
      <c r="E335" s="2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26"/>
      <c r="B336" s="25"/>
      <c r="C336" s="27"/>
      <c r="D336" s="12"/>
      <c r="E336" s="2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4"/>
      <c r="C348" s="12"/>
      <c r="D348" s="12"/>
      <c r="E348" s="2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4"/>
      <c r="C351" s="12"/>
      <c r="D351" s="12"/>
      <c r="E351" s="2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5"/>
      <c r="C385" s="12"/>
      <c r="D385" s="12"/>
      <c r="E385" s="2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4"/>
      <c r="C393" s="12"/>
      <c r="D393" s="12"/>
      <c r="E393" s="2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3"/>
      <c r="C426" s="12"/>
      <c r="D426" s="12"/>
      <c r="E426" s="2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2"/>
      <c r="E439" s="2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2"/>
      <c r="E440" s="2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4"/>
      <c r="C447" s="12"/>
      <c r="D447" s="12"/>
      <c r="E447" s="2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12"/>
      <c r="D450" s="12"/>
      <c r="E450" s="2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12"/>
      <c r="D451" s="12"/>
      <c r="E451" s="2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12"/>
      <c r="E452" s="2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5"/>
      <c r="C468" s="12"/>
      <c r="D468" s="12"/>
      <c r="E468" s="2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3"/>
      <c r="B469" s="4"/>
      <c r="C469" s="12"/>
      <c r="D469" s="12"/>
      <c r="E469" s="2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3"/>
      <c r="B470" s="4"/>
      <c r="C470" s="12"/>
      <c r="D470" s="12"/>
      <c r="E470" s="2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3"/>
      <c r="B471" s="4"/>
      <c r="C471" s="12"/>
      <c r="D471" s="12"/>
      <c r="E471" s="2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3"/>
      <c r="B472" s="4"/>
      <c r="C472" s="12"/>
      <c r="D472" s="12"/>
      <c r="E472" s="2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3"/>
      <c r="B473" s="4"/>
      <c r="C473" s="12"/>
      <c r="D473" s="12"/>
      <c r="E473" s="2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3"/>
      <c r="B474" s="4"/>
      <c r="C474" s="12"/>
      <c r="D474" s="12"/>
      <c r="E474" s="2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3"/>
      <c r="B475" s="4"/>
      <c r="C475" s="12"/>
      <c r="D475" s="12"/>
      <c r="E475" s="23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3"/>
      <c r="B476" s="4"/>
      <c r="C476" s="12"/>
      <c r="D476" s="12"/>
      <c r="E476" s="23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3"/>
      <c r="B477" s="4"/>
      <c r="C477" s="12"/>
      <c r="D477" s="12"/>
      <c r="E477" s="23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3"/>
      <c r="B478" s="4"/>
      <c r="C478" s="12"/>
      <c r="D478" s="12"/>
      <c r="E478" s="23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3"/>
      <c r="B479" s="4"/>
      <c r="C479" s="12"/>
      <c r="D479" s="12"/>
      <c r="E479" s="23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3"/>
      <c r="B480" s="4"/>
      <c r="C480" s="12"/>
      <c r="D480" s="12"/>
      <c r="E480" s="23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3"/>
      <c r="B481" s="4"/>
      <c r="C481" s="12"/>
      <c r="D481" s="12"/>
      <c r="E481" s="23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3"/>
      <c r="B482" s="4"/>
      <c r="C482" s="12"/>
      <c r="D482" s="12"/>
      <c r="E482" s="23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3"/>
      <c r="B483" s="4"/>
      <c r="C483" s="12"/>
      <c r="D483" s="12"/>
      <c r="E483" s="2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3"/>
      <c r="B484" s="4"/>
      <c r="C484" s="12"/>
      <c r="D484" s="12"/>
      <c r="E484" s="23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3"/>
      <c r="B485" s="4"/>
      <c r="C485" s="12"/>
      <c r="D485" s="12"/>
      <c r="E485" s="23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3"/>
      <c r="B486" s="4"/>
      <c r="C486" s="12"/>
      <c r="D486" s="12"/>
      <c r="E486" s="23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3"/>
      <c r="B487" s="4"/>
      <c r="C487" s="12"/>
      <c r="D487" s="12"/>
      <c r="E487" s="23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3"/>
      <c r="B488" s="4"/>
      <c r="C488" s="12"/>
      <c r="D488" s="12"/>
      <c r="E488" s="23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3"/>
      <c r="B489" s="4"/>
      <c r="C489" s="12"/>
      <c r="D489" s="12"/>
      <c r="E489" s="23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3"/>
      <c r="B490" s="4"/>
      <c r="C490" s="12"/>
      <c r="D490" s="12"/>
      <c r="E490" s="23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3"/>
      <c r="B491" s="4"/>
      <c r="C491" s="12"/>
      <c r="D491" s="12"/>
      <c r="E491" s="23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3"/>
      <c r="B492" s="4"/>
      <c r="C492" s="12"/>
      <c r="D492" s="12"/>
      <c r="E492" s="23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3"/>
      <c r="B493" s="4"/>
      <c r="C493" s="12"/>
      <c r="D493" s="12"/>
      <c r="E493" s="2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3"/>
      <c r="B494" s="4"/>
      <c r="C494" s="12"/>
      <c r="D494" s="12"/>
      <c r="E494" s="23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3"/>
      <c r="B495" s="4"/>
      <c r="C495" s="12"/>
      <c r="D495" s="12"/>
      <c r="E495" s="23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3"/>
      <c r="B496" s="4"/>
      <c r="C496" s="12"/>
      <c r="D496" s="12"/>
      <c r="E496" s="23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3"/>
      <c r="B497" s="4"/>
      <c r="C497" s="12"/>
      <c r="D497" s="12"/>
      <c r="E497" s="23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3"/>
      <c r="B498" s="5"/>
      <c r="C498" s="12"/>
      <c r="D498" s="12"/>
      <c r="E498" s="23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3"/>
      <c r="B499" s="4"/>
      <c r="C499" s="12"/>
      <c r="D499" s="12"/>
      <c r="E499" s="23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3"/>
      <c r="B500" s="4"/>
      <c r="C500" s="12"/>
      <c r="D500" s="12"/>
      <c r="E500" s="23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3"/>
      <c r="B501" s="4"/>
      <c r="C501" s="12"/>
      <c r="D501" s="12"/>
      <c r="E501" s="23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3"/>
      <c r="B502" s="4"/>
      <c r="C502" s="12"/>
      <c r="D502" s="12"/>
      <c r="E502" s="23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3"/>
      <c r="B503" s="4"/>
      <c r="C503" s="12"/>
      <c r="D503" s="12"/>
      <c r="E503" s="2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3"/>
      <c r="B504" s="4"/>
      <c r="C504" s="12"/>
      <c r="D504" s="12"/>
      <c r="E504" s="23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3"/>
      <c r="B505" s="4"/>
      <c r="C505" s="12"/>
      <c r="D505" s="12"/>
      <c r="E505" s="23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3"/>
      <c r="B506" s="4"/>
      <c r="C506" s="12"/>
      <c r="D506" s="12"/>
      <c r="E506" s="23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3"/>
      <c r="B507" s="4"/>
      <c r="C507" s="12"/>
      <c r="D507" s="12"/>
      <c r="E507" s="23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3"/>
      <c r="B508" s="4"/>
      <c r="C508" s="12"/>
      <c r="D508" s="12"/>
      <c r="E508" s="23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3"/>
      <c r="B509" s="4"/>
      <c r="C509" s="12"/>
      <c r="D509" s="12"/>
      <c r="E509" s="23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3"/>
      <c r="B510" s="4"/>
      <c r="C510" s="12"/>
      <c r="D510" s="14"/>
      <c r="E510" s="23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3"/>
      <c r="B511" s="4"/>
      <c r="C511" s="12"/>
      <c r="D511" s="12"/>
      <c r="E511" s="23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3"/>
      <c r="B512" s="4"/>
      <c r="C512" s="12"/>
      <c r="D512" s="12"/>
      <c r="E512" s="23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3"/>
      <c r="B513" s="4"/>
      <c r="C513" s="12"/>
      <c r="D513" s="12"/>
      <c r="E513" s="2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3"/>
      <c r="B514" s="4"/>
      <c r="C514" s="12"/>
      <c r="D514" s="14"/>
      <c r="E514" s="23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3"/>
      <c r="B515" s="4"/>
      <c r="C515" s="12"/>
      <c r="D515" s="14"/>
      <c r="E515" s="23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3"/>
      <c r="B516" s="4"/>
      <c r="C516" s="12"/>
      <c r="D516" s="14"/>
      <c r="E516" s="23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3"/>
      <c r="B517" s="4"/>
      <c r="C517" s="12"/>
      <c r="D517" s="12"/>
      <c r="E517" s="23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3"/>
      <c r="B518" s="4"/>
      <c r="C518" s="12"/>
      <c r="D518" s="12"/>
      <c r="E518" s="23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3"/>
      <c r="B519" s="4"/>
      <c r="C519" s="12"/>
      <c r="D519" s="12"/>
      <c r="E519" s="23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3"/>
      <c r="B520" s="4"/>
      <c r="C520" s="12"/>
      <c r="D520" s="12"/>
      <c r="E520" s="23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3"/>
      <c r="B521" s="4"/>
      <c r="C521" s="12"/>
      <c r="D521" s="12"/>
      <c r="E521" s="23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3"/>
      <c r="C522" s="12"/>
      <c r="D522" s="12"/>
      <c r="E522" s="23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3"/>
      <c r="B523" s="17"/>
      <c r="C523" s="12"/>
      <c r="D523" s="12"/>
      <c r="E523" s="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3"/>
      <c r="B524" s="4"/>
      <c r="C524" s="12"/>
      <c r="D524" s="12"/>
      <c r="E524" s="23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3"/>
      <c r="B525" s="4"/>
      <c r="C525" s="6"/>
      <c r="D525" s="14"/>
      <c r="E525" s="23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3"/>
      <c r="C526" s="12"/>
      <c r="D526" s="6"/>
      <c r="E526" s="23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3"/>
      <c r="B527" s="4"/>
      <c r="C527" s="6"/>
      <c r="D527" s="14"/>
      <c r="E527" s="23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3"/>
      <c r="B528" s="4"/>
      <c r="C528" s="12"/>
      <c r="D528" s="6"/>
      <c r="E528" s="23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3"/>
      <c r="B529" s="4"/>
      <c r="C529" s="12"/>
      <c r="D529" s="12"/>
      <c r="E529" s="23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3"/>
      <c r="B530" s="4"/>
      <c r="C530" s="12"/>
      <c r="D530" s="12"/>
      <c r="E530" s="23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3"/>
      <c r="B531" s="4"/>
      <c r="C531" s="12"/>
      <c r="D531" s="12"/>
      <c r="E531" s="23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3"/>
      <c r="B532" s="4"/>
      <c r="C532" s="12"/>
      <c r="D532" s="12"/>
      <c r="E532" s="23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3"/>
      <c r="B533" s="4"/>
      <c r="C533" s="12"/>
      <c r="D533" s="12"/>
      <c r="E533" s="2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3"/>
      <c r="B534" s="4"/>
      <c r="C534" s="12"/>
      <c r="D534" s="12"/>
      <c r="E534" s="23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3"/>
      <c r="B535" s="4"/>
      <c r="C535" s="12"/>
      <c r="D535" s="12"/>
      <c r="E535" s="23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3"/>
      <c r="B536" s="5"/>
      <c r="C536" s="12"/>
      <c r="D536" s="12"/>
      <c r="E536" s="23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3"/>
      <c r="B537" s="4"/>
      <c r="C537" s="12"/>
      <c r="D537" s="12"/>
      <c r="E537" s="23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3"/>
      <c r="B538" s="4"/>
      <c r="C538" s="12"/>
      <c r="D538" s="12"/>
      <c r="E538" s="23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3"/>
      <c r="B539" s="4"/>
      <c r="C539" s="12"/>
      <c r="D539" s="12"/>
      <c r="E539" s="23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3"/>
      <c r="B540" s="4"/>
      <c r="C540" s="12"/>
      <c r="D540" s="12"/>
      <c r="E540" s="23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3"/>
      <c r="B541" s="4"/>
      <c r="C541" s="12"/>
      <c r="D541" s="12"/>
      <c r="E541" s="23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3"/>
      <c r="B542" s="5"/>
      <c r="C542" s="12"/>
      <c r="D542" s="12"/>
      <c r="E542" s="23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3"/>
      <c r="B543" s="4"/>
      <c r="C543" s="12"/>
      <c r="D543" s="12"/>
      <c r="E543" s="2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3"/>
      <c r="B544" s="4"/>
      <c r="C544" s="12"/>
      <c r="D544" s="12"/>
      <c r="E544" s="23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14" s="2" customFormat="1" x14ac:dyDescent="0.3">
      <c r="A545" s="3"/>
      <c r="B545" s="4"/>
      <c r="C545" s="12"/>
      <c r="D545" s="12"/>
      <c r="E545" s="23"/>
      <c r="F545"/>
      <c r="G545"/>
      <c r="H545"/>
      <c r="I545"/>
      <c r="J545"/>
      <c r="K545"/>
      <c r="L545"/>
      <c r="M545"/>
      <c r="N545"/>
    </row>
    <row r="546" spans="1:14" s="2" customFormat="1" x14ac:dyDescent="0.3">
      <c r="A546" s="3"/>
      <c r="B546" s="4"/>
      <c r="C546" s="12"/>
      <c r="D546" s="12"/>
      <c r="E546" s="23"/>
      <c r="F546"/>
      <c r="G546"/>
      <c r="H546"/>
      <c r="I546"/>
      <c r="J546"/>
      <c r="K546"/>
      <c r="L546"/>
      <c r="M546"/>
      <c r="N546"/>
    </row>
    <row r="547" spans="1:14" s="2" customFormat="1" x14ac:dyDescent="0.3">
      <c r="A547" s="3"/>
      <c r="B547" s="4"/>
      <c r="C547" s="12"/>
      <c r="D547" s="12"/>
      <c r="E547" s="23"/>
    </row>
    <row r="548" spans="1:14" s="2" customFormat="1" x14ac:dyDescent="0.3">
      <c r="A548" s="3"/>
      <c r="B548" s="4"/>
      <c r="C548" s="12"/>
      <c r="D548" s="12"/>
      <c r="E548" s="23"/>
    </row>
    <row r="549" spans="1:14" s="2" customFormat="1" x14ac:dyDescent="0.3">
      <c r="A549" s="3"/>
      <c r="C549" s="12"/>
      <c r="D549" s="12"/>
      <c r="E549" s="23"/>
    </row>
    <row r="550" spans="1:14" s="2" customFormat="1" x14ac:dyDescent="0.3">
      <c r="A550" s="3"/>
      <c r="B550" s="4"/>
      <c r="C550" s="12"/>
      <c r="D550" s="12"/>
      <c r="E550" s="23"/>
    </row>
    <row r="551" spans="1:14" s="2" customFormat="1" x14ac:dyDescent="0.3">
      <c r="A551" s="3"/>
      <c r="B551" s="11"/>
      <c r="C551" s="12"/>
      <c r="D551" s="12"/>
      <c r="E551" s="23"/>
    </row>
    <row r="552" spans="1:14" s="2" customFormat="1" x14ac:dyDescent="0.3">
      <c r="A552" s="3"/>
      <c r="B552" s="4"/>
      <c r="C552" s="12"/>
      <c r="D552" s="12"/>
      <c r="E552" s="23"/>
    </row>
    <row r="553" spans="1:14" s="2" customFormat="1" x14ac:dyDescent="0.3">
      <c r="A553" s="3"/>
      <c r="B553" s="4"/>
      <c r="C553" s="12"/>
      <c r="D553" s="12"/>
      <c r="E553" s="23"/>
    </row>
    <row r="554" spans="1:14" s="2" customFormat="1" ht="15.75" x14ac:dyDescent="0.3">
      <c r="A554" s="3"/>
      <c r="B554" s="13"/>
      <c r="C554" s="12"/>
      <c r="D554" s="12"/>
      <c r="E554" s="23"/>
    </row>
    <row r="555" spans="1:14" s="2" customFormat="1" x14ac:dyDescent="0.3">
      <c r="A555" s="3"/>
      <c r="B555" s="4"/>
      <c r="C555" s="12"/>
      <c r="D555" s="6"/>
      <c r="E555" s="23"/>
    </row>
    <row r="556" spans="1:14" s="2" customFormat="1" x14ac:dyDescent="0.3">
      <c r="A556" s="3"/>
      <c r="B556" s="4"/>
      <c r="C556" s="12"/>
      <c r="D556" s="6"/>
      <c r="E556" s="23"/>
    </row>
    <row r="557" spans="1:14" s="2" customFormat="1" x14ac:dyDescent="0.3">
      <c r="A557" s="3"/>
      <c r="B557" s="4"/>
      <c r="C557" s="12"/>
      <c r="D557" s="12"/>
      <c r="E557" s="23"/>
    </row>
    <row r="558" spans="1:14" s="2" customFormat="1" x14ac:dyDescent="0.3">
      <c r="A558" s="3"/>
      <c r="B558" s="4"/>
      <c r="C558" s="12"/>
      <c r="D558" s="12"/>
      <c r="E558" s="23"/>
    </row>
    <row r="559" spans="1:14" s="2" customFormat="1" x14ac:dyDescent="0.3">
      <c r="A559" s="3"/>
      <c r="B559" s="4"/>
      <c r="C559" s="12"/>
      <c r="D559" s="12"/>
      <c r="E559" s="23"/>
    </row>
    <row r="560" spans="1:14" s="2" customFormat="1" x14ac:dyDescent="0.3">
      <c r="A560" s="3"/>
      <c r="B560" s="4"/>
      <c r="C560" s="12"/>
      <c r="D560" s="12"/>
      <c r="E560" s="23"/>
    </row>
    <row r="561" spans="1:5" s="2" customFormat="1" x14ac:dyDescent="0.3">
      <c r="A561" s="3"/>
      <c r="B561" s="4"/>
      <c r="C561" s="12"/>
      <c r="D561" s="12"/>
      <c r="E561" s="23"/>
    </row>
    <row r="562" spans="1:5" s="2" customFormat="1" x14ac:dyDescent="0.3">
      <c r="A562" s="3"/>
      <c r="B562" s="4"/>
      <c r="C562" s="12"/>
      <c r="D562" s="12"/>
      <c r="E562" s="23"/>
    </row>
    <row r="563" spans="1:5" s="2" customFormat="1" x14ac:dyDescent="0.3">
      <c r="A563" s="3"/>
      <c r="B563" s="4"/>
      <c r="C563" s="12"/>
      <c r="D563" s="12"/>
      <c r="E563" s="23"/>
    </row>
    <row r="564" spans="1:5" s="2" customFormat="1" x14ac:dyDescent="0.3">
      <c r="A564" s="3"/>
      <c r="B564" s="4"/>
      <c r="C564" s="12"/>
      <c r="D564" s="12"/>
      <c r="E564" s="23"/>
    </row>
    <row r="565" spans="1:5" s="2" customFormat="1" x14ac:dyDescent="0.3">
      <c r="A565" s="3"/>
      <c r="B565" s="4"/>
      <c r="C565" s="12"/>
      <c r="D565" s="12"/>
      <c r="E565" s="23"/>
    </row>
    <row r="566" spans="1:5" s="2" customFormat="1" x14ac:dyDescent="0.3">
      <c r="A566" s="3"/>
      <c r="B566" s="4"/>
      <c r="C566" s="12"/>
      <c r="D566" s="14"/>
      <c r="E566" s="23"/>
    </row>
    <row r="567" spans="1:5" s="2" customFormat="1" x14ac:dyDescent="0.3">
      <c r="A567" s="3"/>
      <c r="B567" s="4"/>
      <c r="C567" s="12"/>
      <c r="D567" s="14"/>
      <c r="E567" s="23"/>
    </row>
    <row r="568" spans="1:5" s="2" customFormat="1" x14ac:dyDescent="0.3">
      <c r="A568" s="3"/>
      <c r="B568" s="4"/>
      <c r="C568" s="12"/>
      <c r="D568" s="12"/>
      <c r="E568" s="23"/>
    </row>
    <row r="569" spans="1:5" s="2" customFormat="1" x14ac:dyDescent="0.3">
      <c r="A569" s="3"/>
      <c r="B569" s="4"/>
      <c r="C569" s="12"/>
      <c r="D569" s="15"/>
      <c r="E569" s="23"/>
    </row>
    <row r="570" spans="1:5" s="2" customFormat="1" x14ac:dyDescent="0.3">
      <c r="A570" s="3"/>
      <c r="B570" s="4"/>
      <c r="C570" s="12"/>
      <c r="D570" s="6"/>
      <c r="E570" s="23"/>
    </row>
    <row r="571" spans="1:5" s="2" customFormat="1" x14ac:dyDescent="0.3">
      <c r="A571" s="3"/>
      <c r="B571" s="4"/>
      <c r="C571" s="12"/>
      <c r="D571" s="6"/>
      <c r="E571" s="23"/>
    </row>
    <row r="572" spans="1:5" s="2" customFormat="1" x14ac:dyDescent="0.3">
      <c r="A572" s="3"/>
      <c r="B572" s="4"/>
      <c r="C572" s="12"/>
      <c r="D572" s="6"/>
      <c r="E572" s="23"/>
    </row>
    <row r="573" spans="1:5" s="2" customFormat="1" x14ac:dyDescent="0.3">
      <c r="A573" s="3"/>
      <c r="B573" s="4"/>
      <c r="C573" s="12"/>
      <c r="D573" s="14"/>
      <c r="E573" s="23"/>
    </row>
    <row r="574" spans="1:5" s="2" customFormat="1" x14ac:dyDescent="0.3">
      <c r="A574" s="3"/>
      <c r="B574" s="4"/>
      <c r="C574" s="12"/>
      <c r="D574" s="14"/>
      <c r="E574" s="23"/>
    </row>
    <row r="575" spans="1:5" s="2" customFormat="1" x14ac:dyDescent="0.3">
      <c r="A575" s="3"/>
      <c r="B575" s="4"/>
      <c r="C575" s="12"/>
      <c r="D575" s="12"/>
      <c r="E575" s="23"/>
    </row>
    <row r="576" spans="1:5" s="2" customFormat="1" x14ac:dyDescent="0.3">
      <c r="A576" s="3"/>
      <c r="B576" s="4"/>
      <c r="C576" s="12"/>
      <c r="D576" s="15"/>
      <c r="E576" s="23"/>
    </row>
    <row r="577" spans="1:5" s="2" customFormat="1" x14ac:dyDescent="0.3">
      <c r="A577" s="3"/>
      <c r="B577" s="4"/>
      <c r="C577" s="12"/>
      <c r="D577" s="6"/>
      <c r="E577" s="23"/>
    </row>
    <row r="578" spans="1:5" s="2" customFormat="1" x14ac:dyDescent="0.3">
      <c r="A578" s="3"/>
      <c r="B578" s="4"/>
      <c r="C578" s="12"/>
      <c r="D578" s="12"/>
      <c r="E578" s="23"/>
    </row>
    <row r="579" spans="1:5" s="2" customFormat="1" x14ac:dyDescent="0.3">
      <c r="A579" s="3"/>
      <c r="B579" s="4"/>
      <c r="C579" s="12"/>
      <c r="D579" s="6"/>
      <c r="E579" s="23"/>
    </row>
    <row r="580" spans="1:5" s="2" customFormat="1" x14ac:dyDescent="0.3">
      <c r="A580" s="3"/>
      <c r="B580" s="16"/>
      <c r="C580" s="12"/>
      <c r="D580" s="12"/>
      <c r="E580" s="23"/>
    </row>
    <row r="581" spans="1:5" s="2" customFormat="1" x14ac:dyDescent="0.3">
      <c r="A581" s="3"/>
      <c r="B581" s="4"/>
      <c r="C581" s="12"/>
      <c r="D581" s="12"/>
      <c r="E581" s="23"/>
    </row>
    <row r="582" spans="1:5" s="2" customFormat="1" x14ac:dyDescent="0.3">
      <c r="A582" s="3"/>
      <c r="B582" s="4"/>
      <c r="C582" s="12"/>
      <c r="D582" s="12"/>
      <c r="E582" s="23"/>
    </row>
    <row r="583" spans="1:5" s="2" customFormat="1" x14ac:dyDescent="0.3">
      <c r="A583" s="3"/>
      <c r="B583" s="4"/>
      <c r="C583" s="12"/>
      <c r="D583" s="6"/>
      <c r="E583" s="23"/>
    </row>
    <row r="584" spans="1:5" s="2" customFormat="1" x14ac:dyDescent="0.3">
      <c r="A584" s="3"/>
      <c r="B584" s="4"/>
      <c r="C584" s="12"/>
      <c r="D584" s="6"/>
      <c r="E584" s="23"/>
    </row>
    <row r="585" spans="1:5" s="2" customFormat="1" x14ac:dyDescent="0.3">
      <c r="A585" s="3"/>
      <c r="B585" s="4"/>
      <c r="C585" s="12"/>
      <c r="D585" s="6"/>
      <c r="E585" s="23"/>
    </row>
    <row r="586" spans="1:5" s="2" customFormat="1" x14ac:dyDescent="0.3">
      <c r="A586" s="3"/>
      <c r="B586" s="4"/>
      <c r="C586" s="12"/>
      <c r="D586" s="6"/>
      <c r="E586" s="23"/>
    </row>
    <row r="587" spans="1:5" s="2" customFormat="1" x14ac:dyDescent="0.3">
      <c r="A587" s="3"/>
      <c r="B587" s="5"/>
      <c r="C587" s="12"/>
      <c r="D587" s="12"/>
      <c r="E587" s="23"/>
    </row>
    <row r="588" spans="1:5" s="2" customFormat="1" x14ac:dyDescent="0.3">
      <c r="A588" s="3"/>
      <c r="B588" s="16"/>
      <c r="C588" s="12"/>
      <c r="D588" s="12"/>
      <c r="E588" s="23"/>
    </row>
    <row r="589" spans="1:5" s="2" customFormat="1" x14ac:dyDescent="0.3">
      <c r="A589" s="3"/>
      <c r="B589" s="16"/>
      <c r="C589" s="12"/>
      <c r="D589" s="12"/>
      <c r="E589" s="23"/>
    </row>
    <row r="590" spans="1:5" s="2" customFormat="1" x14ac:dyDescent="0.3">
      <c r="A590" s="3"/>
      <c r="B590" s="4"/>
      <c r="C590" s="12"/>
      <c r="D590" s="12"/>
      <c r="E590" s="23"/>
    </row>
    <row r="591" spans="1:5" s="2" customFormat="1" x14ac:dyDescent="0.3">
      <c r="A591" s="3"/>
      <c r="B591" s="4"/>
      <c r="C591" s="12"/>
      <c r="D591" s="14"/>
      <c r="E591" s="23"/>
    </row>
    <row r="592" spans="1:5" s="2" customFormat="1" x14ac:dyDescent="0.3">
      <c r="A592" s="3"/>
      <c r="B592" s="4"/>
      <c r="C592" s="12"/>
      <c r="D592" s="12"/>
      <c r="E592" s="23"/>
    </row>
    <row r="593" spans="1:5" s="2" customFormat="1" x14ac:dyDescent="0.3">
      <c r="A593" s="3"/>
      <c r="B593" s="4"/>
      <c r="C593" s="12"/>
      <c r="D593" s="12"/>
      <c r="E593" s="23"/>
    </row>
    <row r="594" spans="1:5" s="2" customFormat="1" x14ac:dyDescent="0.3">
      <c r="A594" s="3"/>
      <c r="B594" s="4"/>
      <c r="C594" s="12"/>
      <c r="D594" s="6"/>
      <c r="E594" s="23"/>
    </row>
    <row r="595" spans="1:5" s="2" customFormat="1" x14ac:dyDescent="0.3">
      <c r="A595" s="3"/>
      <c r="B595" s="4"/>
      <c r="C595" s="12"/>
      <c r="D595" s="6"/>
      <c r="E595" s="23"/>
    </row>
    <row r="596" spans="1:5" s="2" customFormat="1" x14ac:dyDescent="0.3">
      <c r="A596" s="3"/>
      <c r="B596" s="4"/>
      <c r="C596" s="12"/>
      <c r="D596" s="6"/>
      <c r="E596" s="23"/>
    </row>
    <row r="597" spans="1:5" s="2" customFormat="1" x14ac:dyDescent="0.3">
      <c r="A597" s="3"/>
      <c r="B597" s="16"/>
      <c r="C597" s="12"/>
      <c r="D597" s="6"/>
      <c r="E597" s="23"/>
    </row>
    <row r="598" spans="1:5" s="2" customFormat="1" x14ac:dyDescent="0.3">
      <c r="A598" s="3"/>
      <c r="B598" s="4"/>
      <c r="C598" s="12"/>
      <c r="D598" s="12"/>
      <c r="E598" s="23"/>
    </row>
    <row r="599" spans="1:5" s="2" customFormat="1" x14ac:dyDescent="0.3">
      <c r="A599" s="3"/>
      <c r="B599" s="4"/>
      <c r="C599" s="12"/>
      <c r="D599" s="6"/>
      <c r="E599" s="23"/>
    </row>
    <row r="600" spans="1:5" s="2" customFormat="1" x14ac:dyDescent="0.3">
      <c r="A600" s="3"/>
      <c r="B600" s="16"/>
      <c r="C600" s="12"/>
      <c r="D600" s="6"/>
      <c r="E600" s="23"/>
    </row>
    <row r="601" spans="1:5" s="2" customFormat="1" x14ac:dyDescent="0.3">
      <c r="A601" s="3"/>
      <c r="B601" s="4"/>
      <c r="C601" s="12"/>
      <c r="D601" s="12"/>
      <c r="E601" s="23"/>
    </row>
    <row r="602" spans="1:5" s="2" customFormat="1" x14ac:dyDescent="0.3">
      <c r="A602" s="3"/>
      <c r="B602" s="4"/>
      <c r="C602" s="12"/>
      <c r="D602" s="14"/>
      <c r="E602" s="23"/>
    </row>
    <row r="603" spans="1:5" s="2" customFormat="1" x14ac:dyDescent="0.3">
      <c r="A603" s="3"/>
      <c r="B603" s="4"/>
      <c r="C603" s="12"/>
      <c r="D603" s="6"/>
      <c r="E603" s="23"/>
    </row>
    <row r="604" spans="1:5" s="2" customFormat="1" x14ac:dyDescent="0.3">
      <c r="A604" s="3"/>
      <c r="B604" s="16"/>
      <c r="C604" s="12"/>
      <c r="D604" s="12"/>
      <c r="E604" s="23"/>
    </row>
    <row r="605" spans="1:5" s="2" customFormat="1" x14ac:dyDescent="0.3">
      <c r="A605" s="3"/>
      <c r="B605" s="4"/>
      <c r="C605" s="12"/>
      <c r="D605" s="12"/>
      <c r="E605" s="23"/>
    </row>
    <row r="606" spans="1:5" s="2" customFormat="1" x14ac:dyDescent="0.3">
      <c r="A606" s="3"/>
      <c r="B606" s="4"/>
      <c r="C606" s="12"/>
      <c r="D606" s="6"/>
      <c r="E606" s="23"/>
    </row>
    <row r="607" spans="1:5" s="4" customFormat="1" x14ac:dyDescent="0.3">
      <c r="A607" s="3"/>
      <c r="C607" s="12"/>
      <c r="D607" s="6"/>
      <c r="E607" s="23"/>
    </row>
    <row r="608" spans="1:5" s="4" customFormat="1" x14ac:dyDescent="0.3">
      <c r="A608" s="3"/>
      <c r="C608" s="12"/>
      <c r="D608" s="12"/>
      <c r="E608" s="23"/>
    </row>
    <row r="609" spans="1:5" s="4" customFormat="1" x14ac:dyDescent="0.3">
      <c r="A609" s="3"/>
      <c r="C609" s="12"/>
      <c r="D609" s="12"/>
      <c r="E609" s="23"/>
    </row>
    <row r="610" spans="1:5" s="4" customFormat="1" x14ac:dyDescent="0.3">
      <c r="A610" s="3"/>
      <c r="C610" s="12"/>
      <c r="D610" s="6"/>
      <c r="E610" s="23"/>
    </row>
    <row r="611" spans="1:5" s="4" customFormat="1" x14ac:dyDescent="0.3">
      <c r="A611" s="3"/>
      <c r="C611" s="12"/>
      <c r="D611" s="6"/>
      <c r="E611" s="23"/>
    </row>
    <row r="612" spans="1:5" s="4" customFormat="1" x14ac:dyDescent="0.3">
      <c r="A612" s="3"/>
      <c r="C612" s="12"/>
      <c r="D612" s="14"/>
      <c r="E612" s="23"/>
    </row>
    <row r="613" spans="1:5" s="4" customFormat="1" x14ac:dyDescent="0.3">
      <c r="A613" s="3"/>
      <c r="C613" s="12"/>
      <c r="D613" s="12"/>
      <c r="E613" s="23"/>
    </row>
    <row r="614" spans="1:5" s="4" customFormat="1" x14ac:dyDescent="0.3">
      <c r="A614" s="3"/>
      <c r="C614" s="12"/>
      <c r="D614" s="12"/>
      <c r="E614" s="23"/>
    </row>
    <row r="615" spans="1:5" s="4" customFormat="1" x14ac:dyDescent="0.3">
      <c r="A615" s="3"/>
      <c r="C615" s="12"/>
      <c r="D615" s="12"/>
      <c r="E615" s="23"/>
    </row>
    <row r="616" spans="1:5" s="4" customFormat="1" x14ac:dyDescent="0.3">
      <c r="A616" s="3"/>
      <c r="C616" s="12"/>
      <c r="D616" s="12"/>
      <c r="E616" s="23"/>
    </row>
    <row r="617" spans="1:5" s="4" customFormat="1" x14ac:dyDescent="0.3">
      <c r="A617" s="3"/>
      <c r="C617" s="12"/>
      <c r="D617" s="12"/>
      <c r="E617" s="23"/>
    </row>
    <row r="618" spans="1:5" s="4" customFormat="1" x14ac:dyDescent="0.3">
      <c r="A618" s="3"/>
      <c r="C618" s="12"/>
      <c r="D618" s="12"/>
      <c r="E618" s="23"/>
    </row>
    <row r="619" spans="1:5" s="4" customFormat="1" x14ac:dyDescent="0.3">
      <c r="A619" s="3"/>
      <c r="B619" s="16"/>
      <c r="C619" s="12"/>
      <c r="D619" s="12"/>
      <c r="E619" s="23"/>
    </row>
    <row r="620" spans="1:5" s="4" customFormat="1" x14ac:dyDescent="0.3">
      <c r="A620" s="3"/>
      <c r="C620" s="12"/>
      <c r="D620" s="12"/>
      <c r="E620" s="23"/>
    </row>
    <row r="621" spans="1:5" s="4" customFormat="1" x14ac:dyDescent="0.3">
      <c r="A621" s="3"/>
      <c r="C621" s="12"/>
      <c r="D621" s="6"/>
      <c r="E621" s="23"/>
    </row>
    <row r="622" spans="1:5" s="4" customFormat="1" x14ac:dyDescent="0.3">
      <c r="A622" s="3"/>
      <c r="C622" s="12"/>
      <c r="D622" s="6"/>
      <c r="E622" s="23"/>
    </row>
    <row r="623" spans="1:5" s="4" customFormat="1" x14ac:dyDescent="0.3">
      <c r="A623" s="3"/>
      <c r="C623" s="12"/>
      <c r="D623" s="6"/>
      <c r="E623" s="23"/>
    </row>
    <row r="624" spans="1:5" s="4" customFormat="1" x14ac:dyDescent="0.3">
      <c r="A624" s="3"/>
      <c r="C624" s="12"/>
      <c r="D624" s="12"/>
      <c r="E624" s="23"/>
    </row>
    <row r="625" spans="1:5" s="4" customFormat="1" x14ac:dyDescent="0.3">
      <c r="A625" s="3"/>
      <c r="C625" s="12"/>
      <c r="D625" s="6"/>
      <c r="E625" s="23"/>
    </row>
    <row r="626" spans="1:5" s="4" customFormat="1" x14ac:dyDescent="0.3">
      <c r="A626" s="3"/>
      <c r="C626" s="12"/>
      <c r="D626" s="12"/>
      <c r="E626" s="23"/>
    </row>
    <row r="627" spans="1:5" s="4" customFormat="1" x14ac:dyDescent="0.3">
      <c r="A627" s="3"/>
      <c r="B627" s="5"/>
      <c r="C627" s="12"/>
      <c r="D627" s="12"/>
      <c r="E627" s="23"/>
    </row>
    <row r="628" spans="1:5" s="4" customFormat="1" x14ac:dyDescent="0.3">
      <c r="A628" s="3"/>
      <c r="C628" s="12"/>
      <c r="D628" s="12"/>
      <c r="E628" s="23"/>
    </row>
    <row r="629" spans="1:5" s="4" customFormat="1" x14ac:dyDescent="0.3">
      <c r="A629" s="3"/>
      <c r="C629" s="12"/>
      <c r="D629" s="12"/>
      <c r="E629" s="23"/>
    </row>
    <row r="630" spans="1:5" s="4" customFormat="1" x14ac:dyDescent="0.3">
      <c r="A630" s="3"/>
      <c r="C630" s="12"/>
      <c r="D630" s="6"/>
      <c r="E630" s="23"/>
    </row>
    <row r="631" spans="1:5" s="4" customFormat="1" x14ac:dyDescent="0.3">
      <c r="A631" s="3"/>
      <c r="B631" s="16"/>
      <c r="C631" s="12"/>
      <c r="D631" s="6"/>
      <c r="E631" s="23"/>
    </row>
    <row r="632" spans="1:5" s="4" customFormat="1" x14ac:dyDescent="0.3">
      <c r="A632" s="3"/>
      <c r="C632" s="12"/>
      <c r="D632" s="12"/>
      <c r="E632" s="23"/>
    </row>
    <row r="633" spans="1:5" s="4" customFormat="1" x14ac:dyDescent="0.3">
      <c r="A633" s="3"/>
      <c r="C633" s="12"/>
      <c r="D633" s="12"/>
      <c r="E633" s="23"/>
    </row>
    <row r="634" spans="1:5" s="4" customFormat="1" x14ac:dyDescent="0.3">
      <c r="A634" s="3"/>
      <c r="C634" s="12"/>
      <c r="D634" s="12"/>
      <c r="E634" s="23"/>
    </row>
    <row r="635" spans="1:5" s="4" customFormat="1" x14ac:dyDescent="0.3">
      <c r="A635" s="3"/>
      <c r="C635" s="12"/>
      <c r="D635" s="12"/>
      <c r="E635" s="23"/>
    </row>
    <row r="636" spans="1:5" s="4" customFormat="1" x14ac:dyDescent="0.3">
      <c r="A636" s="3"/>
      <c r="B636" s="16"/>
      <c r="C636" s="12"/>
      <c r="D636" s="12"/>
      <c r="E636" s="23"/>
    </row>
    <row r="637" spans="1:5" s="4" customFormat="1" x14ac:dyDescent="0.3">
      <c r="A637" s="3"/>
      <c r="C637" s="12"/>
      <c r="D637" s="12"/>
      <c r="E637" s="23"/>
    </row>
    <row r="638" spans="1:5" s="4" customFormat="1" x14ac:dyDescent="0.3">
      <c r="A638" s="3"/>
      <c r="C638" s="12"/>
      <c r="D638" s="12"/>
      <c r="E638" s="23"/>
    </row>
    <row r="639" spans="1:5" s="4" customFormat="1" x14ac:dyDescent="0.3">
      <c r="A639" s="3"/>
      <c r="C639" s="12"/>
      <c r="D639" s="12"/>
      <c r="E639" s="23"/>
    </row>
    <row r="640" spans="1:5" s="4" customFormat="1" x14ac:dyDescent="0.3">
      <c r="A640" s="3"/>
      <c r="B640" s="19"/>
      <c r="C640" s="12"/>
      <c r="D640" s="12"/>
      <c r="E640" s="23"/>
    </row>
    <row r="641" spans="1:5" s="4" customFormat="1" x14ac:dyDescent="0.3">
      <c r="A641" s="3"/>
      <c r="C641" s="12"/>
      <c r="D641" s="12"/>
      <c r="E641" s="23"/>
    </row>
    <row r="642" spans="1:5" s="4" customFormat="1" x14ac:dyDescent="0.3">
      <c r="A642" s="3"/>
      <c r="C642" s="12"/>
      <c r="D642" s="6"/>
      <c r="E642" s="23"/>
    </row>
    <row r="643" spans="1:5" s="4" customFormat="1" x14ac:dyDescent="0.3">
      <c r="A643" s="3"/>
      <c r="C643" s="12"/>
      <c r="D643" s="6"/>
      <c r="E643" s="23"/>
    </row>
    <row r="644" spans="1:5" s="4" customFormat="1" x14ac:dyDescent="0.3">
      <c r="A644" s="3"/>
      <c r="C644" s="12"/>
      <c r="D644" s="12"/>
      <c r="E644" s="23"/>
    </row>
    <row r="645" spans="1:5" s="4" customFormat="1" x14ac:dyDescent="0.3">
      <c r="A645" s="3"/>
      <c r="C645" s="12"/>
      <c r="D645" s="12"/>
      <c r="E645" s="23"/>
    </row>
    <row r="646" spans="1:5" s="4" customFormat="1" x14ac:dyDescent="0.3">
      <c r="A646" s="3"/>
      <c r="C646" s="12"/>
      <c r="D646" s="12"/>
      <c r="E646" s="23"/>
    </row>
    <row r="647" spans="1:5" s="4" customFormat="1" x14ac:dyDescent="0.3">
      <c r="A647" s="3"/>
      <c r="C647" s="12"/>
      <c r="D647" s="12"/>
      <c r="E647" s="23"/>
    </row>
    <row r="648" spans="1:5" s="4" customFormat="1" x14ac:dyDescent="0.3">
      <c r="A648" s="3"/>
      <c r="C648" s="12"/>
      <c r="D648" s="12"/>
      <c r="E648" s="23"/>
    </row>
    <row r="649" spans="1:5" s="4" customFormat="1" x14ac:dyDescent="0.3">
      <c r="A649" s="3"/>
      <c r="C649" s="12"/>
      <c r="D649" s="12"/>
      <c r="E649" s="23"/>
    </row>
    <row r="650" spans="1:5" s="4" customFormat="1" x14ac:dyDescent="0.3">
      <c r="A650" s="3"/>
      <c r="B650" s="16"/>
      <c r="C650" s="12"/>
      <c r="D650" s="12"/>
      <c r="E650" s="23"/>
    </row>
    <row r="651" spans="1:5" s="4" customFormat="1" x14ac:dyDescent="0.3">
      <c r="A651" s="3"/>
      <c r="B651" s="18"/>
      <c r="C651" s="14"/>
      <c r="D651" s="12"/>
      <c r="E651" s="23"/>
    </row>
    <row r="652" spans="1:5" s="4" customFormat="1" x14ac:dyDescent="0.3">
      <c r="A652" s="3"/>
      <c r="B652" s="18"/>
      <c r="C652" s="14"/>
      <c r="D652" s="14"/>
      <c r="E652" s="23"/>
    </row>
    <row r="653" spans="1:5" s="4" customFormat="1" x14ac:dyDescent="0.3">
      <c r="A653" s="3"/>
      <c r="C653" s="12"/>
      <c r="D653" s="14"/>
      <c r="E653" s="23"/>
    </row>
    <row r="654" spans="1:5" s="4" customFormat="1" x14ac:dyDescent="0.3">
      <c r="A654" s="3"/>
      <c r="B654"/>
      <c r="C654" s="12"/>
      <c r="D654" s="12"/>
      <c r="E654" s="23"/>
    </row>
    <row r="655" spans="1:5" s="4" customFormat="1" x14ac:dyDescent="0.3">
      <c r="A655" s="3"/>
      <c r="C655" s="12"/>
      <c r="D655" s="12"/>
      <c r="E655" s="23"/>
    </row>
    <row r="656" spans="1:5" s="4" customFormat="1" x14ac:dyDescent="0.3">
      <c r="A656" s="3"/>
      <c r="C656" s="12"/>
      <c r="D656" s="6"/>
      <c r="E656" s="23"/>
    </row>
    <row r="657" spans="1:5" s="4" customFormat="1" x14ac:dyDescent="0.3">
      <c r="A657" s="3"/>
      <c r="C657" s="12"/>
      <c r="D657" s="6"/>
      <c r="E657" s="23"/>
    </row>
    <row r="658" spans="1:5" s="4" customFormat="1" x14ac:dyDescent="0.3">
      <c r="A658" s="3"/>
      <c r="C658" s="12"/>
      <c r="D658" s="12"/>
      <c r="E658" s="23"/>
    </row>
    <row r="659" spans="1:5" s="4" customFormat="1" x14ac:dyDescent="0.3">
      <c r="A659" s="3"/>
      <c r="C659" s="12"/>
      <c r="D659" s="12"/>
      <c r="E659" s="23"/>
    </row>
    <row r="660" spans="1:5" x14ac:dyDescent="0.3">
      <c r="A660" s="3"/>
      <c r="B660" s="4"/>
      <c r="C660" s="12"/>
      <c r="D660" s="12"/>
      <c r="E660" s="23"/>
    </row>
    <row r="661" spans="1:5" x14ac:dyDescent="0.3">
      <c r="A661" s="3"/>
      <c r="B661" s="4"/>
      <c r="C661" s="12"/>
      <c r="D661" s="12"/>
      <c r="E661" s="23"/>
    </row>
    <row r="662" spans="1:5" x14ac:dyDescent="0.3">
      <c r="A662" s="3"/>
      <c r="B662" s="4"/>
      <c r="C662" s="12"/>
      <c r="D662" s="12"/>
      <c r="E662" s="23"/>
    </row>
    <row r="663" spans="1:5" x14ac:dyDescent="0.3">
      <c r="A663" s="3"/>
      <c r="B663" s="4"/>
      <c r="C663" s="12"/>
      <c r="D663" s="12"/>
      <c r="E663" s="23"/>
    </row>
    <row r="664" spans="1:5" x14ac:dyDescent="0.3">
      <c r="A664" s="3"/>
      <c r="B664" s="4"/>
      <c r="C664" s="12"/>
      <c r="D664" s="12"/>
      <c r="E664" s="23"/>
    </row>
    <row r="665" spans="1:5" x14ac:dyDescent="0.3">
      <c r="A665" s="3"/>
      <c r="B665" s="4"/>
      <c r="C665" s="12"/>
      <c r="D665" s="12"/>
      <c r="E665" s="23"/>
    </row>
    <row r="666" spans="1:5" x14ac:dyDescent="0.3">
      <c r="A666" s="3"/>
      <c r="B666" s="4"/>
      <c r="C666" s="12"/>
      <c r="D666" s="12"/>
      <c r="E666" s="23"/>
    </row>
    <row r="667" spans="1:5" ht="16.5" x14ac:dyDescent="0.3">
      <c r="A667" s="3"/>
      <c r="D667" s="12"/>
      <c r="E667" s="23"/>
    </row>
    <row r="668" spans="1:5" ht="16.5" x14ac:dyDescent="0.3">
      <c r="E668" s="23"/>
    </row>
    <row r="669" spans="1:5" ht="16.5" x14ac:dyDescent="0.3">
      <c r="E669" s="23"/>
    </row>
    <row r="670" spans="1:5" ht="16.5" x14ac:dyDescent="0.3">
      <c r="E670" s="23"/>
    </row>
    <row r="671" spans="1:5" ht="16.5" x14ac:dyDescent="0.3">
      <c r="E671" s="23"/>
    </row>
    <row r="672" spans="1:5" ht="16.5" x14ac:dyDescent="0.3">
      <c r="E672" s="23"/>
    </row>
    <row r="673" spans="5:5" ht="16.5" x14ac:dyDescent="0.3">
      <c r="E673" s="23"/>
    </row>
    <row r="674" spans="5:5" ht="16.5" x14ac:dyDescent="0.3">
      <c r="E674" s="23"/>
    </row>
    <row r="675" spans="5:5" ht="16.5" x14ac:dyDescent="0.3">
      <c r="E675" s="23"/>
    </row>
    <row r="676" spans="5:5" ht="16.5" x14ac:dyDescent="0.3">
      <c r="E676" s="23"/>
    </row>
    <row r="677" spans="5:5" ht="16.5" x14ac:dyDescent="0.3">
      <c r="E677" s="23"/>
    </row>
    <row r="678" spans="5:5" ht="16.5" x14ac:dyDescent="0.3">
      <c r="E678" s="23"/>
    </row>
    <row r="679" spans="5:5" ht="16.5" x14ac:dyDescent="0.3">
      <c r="E679" s="23"/>
    </row>
    <row r="680" spans="5:5" ht="16.5" x14ac:dyDescent="0.3">
      <c r="E680" s="23"/>
    </row>
    <row r="681" spans="5:5" ht="16.5" x14ac:dyDescent="0.3">
      <c r="E681" s="23"/>
    </row>
    <row r="682" spans="5:5" ht="16.5" x14ac:dyDescent="0.3">
      <c r="E682" s="23"/>
    </row>
    <row r="683" spans="5:5" ht="16.5" x14ac:dyDescent="0.3">
      <c r="E683" s="23"/>
    </row>
    <row r="684" spans="5:5" ht="16.5" x14ac:dyDescent="0.3">
      <c r="E684" s="23"/>
    </row>
    <row r="685" spans="5:5" ht="16.5" x14ac:dyDescent="0.3">
      <c r="E685" s="23"/>
    </row>
    <row r="686" spans="5:5" ht="16.5" x14ac:dyDescent="0.3">
      <c r="E686" s="23"/>
    </row>
    <row r="687" spans="5:5" ht="16.5" x14ac:dyDescent="0.3">
      <c r="E687" s="23"/>
    </row>
    <row r="688" spans="5:5" ht="16.5" x14ac:dyDescent="0.3">
      <c r="E688" s="23"/>
    </row>
    <row r="689" spans="5:5" ht="16.5" x14ac:dyDescent="0.3">
      <c r="E689" s="23"/>
    </row>
    <row r="690" spans="5:5" ht="16.5" x14ac:dyDescent="0.3">
      <c r="E690" s="23"/>
    </row>
    <row r="691" spans="5:5" ht="16.5" x14ac:dyDescent="0.3">
      <c r="E691" s="23"/>
    </row>
    <row r="692" spans="5:5" ht="16.5" x14ac:dyDescent="0.3">
      <c r="E692" s="23"/>
    </row>
    <row r="693" spans="5:5" ht="16.5" x14ac:dyDescent="0.3">
      <c r="E693" s="23"/>
    </row>
    <row r="694" spans="5:5" ht="16.5" x14ac:dyDescent="0.3">
      <c r="E694" s="23"/>
    </row>
    <row r="695" spans="5:5" ht="16.5" x14ac:dyDescent="0.3">
      <c r="E695" s="23"/>
    </row>
    <row r="696" spans="5:5" ht="16.5" x14ac:dyDescent="0.3">
      <c r="E696" s="23"/>
    </row>
    <row r="697" spans="5:5" ht="16.5" x14ac:dyDescent="0.3">
      <c r="E697" s="23"/>
    </row>
    <row r="698" spans="5:5" ht="16.5" x14ac:dyDescent="0.3">
      <c r="E698" s="23"/>
    </row>
    <row r="699" spans="5:5" ht="16.5" x14ac:dyDescent="0.3">
      <c r="E699" s="23"/>
    </row>
    <row r="700" spans="5:5" ht="16.5" x14ac:dyDescent="0.3">
      <c r="E700" s="23"/>
    </row>
    <row r="701" spans="5:5" ht="16.5" x14ac:dyDescent="0.3">
      <c r="E701" s="23"/>
    </row>
    <row r="702" spans="5:5" ht="16.5" x14ac:dyDescent="0.3">
      <c r="E702" s="23"/>
    </row>
    <row r="703" spans="5:5" ht="16.5" x14ac:dyDescent="0.3">
      <c r="E703" s="23"/>
    </row>
    <row r="704" spans="5:5" ht="16.5" x14ac:dyDescent="0.3">
      <c r="E704" s="23"/>
    </row>
    <row r="705" spans="5:5" ht="16.5" x14ac:dyDescent="0.3">
      <c r="E705" s="23"/>
    </row>
    <row r="706" spans="5:5" ht="16.5" x14ac:dyDescent="0.3">
      <c r="E706" s="23"/>
    </row>
    <row r="707" spans="5:5" ht="16.5" x14ac:dyDescent="0.3">
      <c r="E707" s="23"/>
    </row>
    <row r="708" spans="5:5" ht="16.5" x14ac:dyDescent="0.3">
      <c r="E708" s="23"/>
    </row>
    <row r="709" spans="5:5" ht="16.5" x14ac:dyDescent="0.3">
      <c r="E709" s="23"/>
    </row>
    <row r="710" spans="5:5" ht="16.5" x14ac:dyDescent="0.3">
      <c r="E710" s="23"/>
    </row>
    <row r="711" spans="5:5" ht="16.5" x14ac:dyDescent="0.3">
      <c r="E711" s="23"/>
    </row>
    <row r="712" spans="5:5" ht="16.5" x14ac:dyDescent="0.3">
      <c r="E712" s="23"/>
    </row>
    <row r="713" spans="5:5" ht="16.5" x14ac:dyDescent="0.3">
      <c r="E713" s="23"/>
    </row>
    <row r="714" spans="5:5" ht="16.5" x14ac:dyDescent="0.3">
      <c r="E714" s="23"/>
    </row>
    <row r="715" spans="5:5" ht="16.5" x14ac:dyDescent="0.3">
      <c r="E715" s="23"/>
    </row>
    <row r="716" spans="5:5" ht="16.5" x14ac:dyDescent="0.3">
      <c r="E716" s="23"/>
    </row>
    <row r="717" spans="5:5" ht="16.5" x14ac:dyDescent="0.3">
      <c r="E717" s="23"/>
    </row>
    <row r="718" spans="5:5" ht="16.5" x14ac:dyDescent="0.3">
      <c r="E718" s="23"/>
    </row>
    <row r="719" spans="5:5" ht="16.5" x14ac:dyDescent="0.3">
      <c r="E719" s="23"/>
    </row>
    <row r="720" spans="5:5" ht="16.5" x14ac:dyDescent="0.3">
      <c r="E720" s="23"/>
    </row>
    <row r="721" spans="5:5" ht="16.5" x14ac:dyDescent="0.3">
      <c r="E721" s="23"/>
    </row>
    <row r="722" spans="5:5" ht="16.5" x14ac:dyDescent="0.3">
      <c r="E722" s="23"/>
    </row>
    <row r="723" spans="5:5" ht="16.5" x14ac:dyDescent="0.3">
      <c r="E723" s="23"/>
    </row>
    <row r="724" spans="5:5" ht="16.5" x14ac:dyDescent="0.3">
      <c r="E724" s="23"/>
    </row>
    <row r="725" spans="5:5" ht="16.5" x14ac:dyDescent="0.3">
      <c r="E725" s="23"/>
    </row>
    <row r="726" spans="5:5" ht="16.5" x14ac:dyDescent="0.3">
      <c r="E726" s="23"/>
    </row>
    <row r="727" spans="5:5" ht="16.5" x14ac:dyDescent="0.3">
      <c r="E727" s="23"/>
    </row>
    <row r="728" spans="5:5" ht="16.5" x14ac:dyDescent="0.3">
      <c r="E728" s="23"/>
    </row>
    <row r="729" spans="5:5" ht="16.5" x14ac:dyDescent="0.3">
      <c r="E729" s="23"/>
    </row>
    <row r="730" spans="5:5" ht="16.5" x14ac:dyDescent="0.3">
      <c r="E730" s="23"/>
    </row>
    <row r="731" spans="5:5" ht="16.5" x14ac:dyDescent="0.3">
      <c r="E731" s="23"/>
    </row>
    <row r="732" spans="5:5" ht="16.5" x14ac:dyDescent="0.3">
      <c r="E732" s="23"/>
    </row>
    <row r="733" spans="5:5" ht="16.5" x14ac:dyDescent="0.3">
      <c r="E733" s="23"/>
    </row>
    <row r="734" spans="5:5" ht="16.5" x14ac:dyDescent="0.3">
      <c r="E734" s="23"/>
    </row>
    <row r="735" spans="5:5" ht="16.5" x14ac:dyDescent="0.3">
      <c r="E735" s="23"/>
    </row>
    <row r="736" spans="5:5" ht="16.5" x14ac:dyDescent="0.3">
      <c r="E736" s="23"/>
    </row>
    <row r="737" spans="5:5" ht="16.5" x14ac:dyDescent="0.3">
      <c r="E737" s="23"/>
    </row>
    <row r="738" spans="5:5" ht="16.5" x14ac:dyDescent="0.3">
      <c r="E738" s="23"/>
    </row>
    <row r="739" spans="5:5" ht="16.5" x14ac:dyDescent="0.3">
      <c r="E739" s="23"/>
    </row>
    <row r="740" spans="5:5" ht="16.5" x14ac:dyDescent="0.3">
      <c r="E740" s="23"/>
    </row>
    <row r="741" spans="5:5" ht="16.5" x14ac:dyDescent="0.3">
      <c r="E741" s="23"/>
    </row>
    <row r="742" spans="5:5" ht="16.5" x14ac:dyDescent="0.3">
      <c r="E742" s="23"/>
    </row>
    <row r="743" spans="5:5" ht="16.5" x14ac:dyDescent="0.3">
      <c r="E743" s="23"/>
    </row>
    <row r="744" spans="5:5" ht="16.5" x14ac:dyDescent="0.3">
      <c r="E744" s="23"/>
    </row>
    <row r="745" spans="5:5" ht="16.5" x14ac:dyDescent="0.3">
      <c r="E745" s="23"/>
    </row>
    <row r="746" spans="5:5" ht="16.5" x14ac:dyDescent="0.3">
      <c r="E746" s="23"/>
    </row>
    <row r="747" spans="5:5" ht="16.5" x14ac:dyDescent="0.3">
      <c r="E747" s="23"/>
    </row>
    <row r="748" spans="5:5" ht="16.5" x14ac:dyDescent="0.3">
      <c r="E748" s="23"/>
    </row>
    <row r="749" spans="5:5" ht="16.5" x14ac:dyDescent="0.3">
      <c r="E749" s="23"/>
    </row>
    <row r="750" spans="5:5" ht="16.5" x14ac:dyDescent="0.3">
      <c r="E750" s="23"/>
    </row>
    <row r="751" spans="5:5" ht="16.5" x14ac:dyDescent="0.3">
      <c r="E751" s="23"/>
    </row>
    <row r="752" spans="5:5" ht="16.5" x14ac:dyDescent="0.3">
      <c r="E752" s="23"/>
    </row>
    <row r="753" spans="5:5" ht="16.5" x14ac:dyDescent="0.3">
      <c r="E753" s="23"/>
    </row>
    <row r="754" spans="5:5" ht="16.5" x14ac:dyDescent="0.3">
      <c r="E754" s="23"/>
    </row>
    <row r="755" spans="5:5" ht="16.5" x14ac:dyDescent="0.3">
      <c r="E755" s="23"/>
    </row>
    <row r="756" spans="5:5" ht="16.5" x14ac:dyDescent="0.3">
      <c r="E756" s="23"/>
    </row>
    <row r="757" spans="5:5" ht="16.5" x14ac:dyDescent="0.3">
      <c r="E757" s="23"/>
    </row>
    <row r="758" spans="5:5" ht="16.5" x14ac:dyDescent="0.3">
      <c r="E758" s="23"/>
    </row>
    <row r="759" spans="5:5" ht="16.5" x14ac:dyDescent="0.3">
      <c r="E759" s="23"/>
    </row>
    <row r="760" spans="5:5" ht="16.5" x14ac:dyDescent="0.3">
      <c r="E760" s="23"/>
    </row>
    <row r="761" spans="5:5" ht="16.5" x14ac:dyDescent="0.3">
      <c r="E761" s="23"/>
    </row>
    <row r="762" spans="5:5" ht="16.5" x14ac:dyDescent="0.3">
      <c r="E762" s="23"/>
    </row>
    <row r="763" spans="5:5" ht="16.5" x14ac:dyDescent="0.3">
      <c r="E763" s="23"/>
    </row>
    <row r="764" spans="5:5" ht="16.5" x14ac:dyDescent="0.3">
      <c r="E764" s="23"/>
    </row>
    <row r="765" spans="5:5" ht="16.5" x14ac:dyDescent="0.3">
      <c r="E765" s="23"/>
    </row>
    <row r="766" spans="5:5" ht="16.5" x14ac:dyDescent="0.3">
      <c r="E766" s="23"/>
    </row>
    <row r="767" spans="5:5" ht="16.5" x14ac:dyDescent="0.3">
      <c r="E767" s="23"/>
    </row>
    <row r="768" spans="5:5" ht="16.5" x14ac:dyDescent="0.3">
      <c r="E768" s="23"/>
    </row>
    <row r="769" spans="5:5" ht="16.5" x14ac:dyDescent="0.3">
      <c r="E769" s="23"/>
    </row>
    <row r="770" spans="5:5" ht="16.5" x14ac:dyDescent="0.3">
      <c r="E770" s="23"/>
    </row>
    <row r="771" spans="5:5" ht="16.5" x14ac:dyDescent="0.3">
      <c r="E771" s="23"/>
    </row>
    <row r="772" spans="5:5" ht="16.5" x14ac:dyDescent="0.3">
      <c r="E772" s="23"/>
    </row>
    <row r="773" spans="5:5" ht="16.5" x14ac:dyDescent="0.3">
      <c r="E773" s="23"/>
    </row>
    <row r="774" spans="5:5" ht="16.5" x14ac:dyDescent="0.3">
      <c r="E774" s="23"/>
    </row>
    <row r="775" spans="5:5" ht="16.5" x14ac:dyDescent="0.3">
      <c r="E775" s="23"/>
    </row>
    <row r="776" spans="5:5" ht="16.5" x14ac:dyDescent="0.3">
      <c r="E776" s="23"/>
    </row>
    <row r="777" spans="5:5" ht="16.5" x14ac:dyDescent="0.3">
      <c r="E777" s="23"/>
    </row>
    <row r="778" spans="5:5" ht="16.5" x14ac:dyDescent="0.3">
      <c r="E778" s="23"/>
    </row>
    <row r="779" spans="5:5" ht="16.5" x14ac:dyDescent="0.3">
      <c r="E779" s="23"/>
    </row>
    <row r="780" spans="5:5" ht="16.5" x14ac:dyDescent="0.3">
      <c r="E780" s="23"/>
    </row>
    <row r="781" spans="5:5" ht="16.5" x14ac:dyDescent="0.3">
      <c r="E781" s="23"/>
    </row>
    <row r="782" spans="5:5" ht="16.5" x14ac:dyDescent="0.3">
      <c r="E782" s="23"/>
    </row>
    <row r="783" spans="5:5" ht="16.5" x14ac:dyDescent="0.3">
      <c r="E783" s="23"/>
    </row>
    <row r="784" spans="5:5" ht="16.5" x14ac:dyDescent="0.3">
      <c r="E784" s="23"/>
    </row>
    <row r="785" spans="5:5" ht="16.5" x14ac:dyDescent="0.3">
      <c r="E785" s="23"/>
    </row>
    <row r="786" spans="5:5" ht="16.5" x14ac:dyDescent="0.3">
      <c r="E786" s="23"/>
    </row>
    <row r="787" spans="5:5" ht="16.5" x14ac:dyDescent="0.3">
      <c r="E787" s="23"/>
    </row>
    <row r="788" spans="5:5" ht="16.5" x14ac:dyDescent="0.3">
      <c r="E788" s="23"/>
    </row>
    <row r="789" spans="5:5" ht="16.5" x14ac:dyDescent="0.3">
      <c r="E789" s="23"/>
    </row>
    <row r="790" spans="5:5" ht="16.5" x14ac:dyDescent="0.3">
      <c r="E790" s="23"/>
    </row>
    <row r="791" spans="5:5" ht="16.5" x14ac:dyDescent="0.3">
      <c r="E791" s="23"/>
    </row>
    <row r="792" spans="5:5" ht="16.5" x14ac:dyDescent="0.3">
      <c r="E792" s="23"/>
    </row>
    <row r="793" spans="5:5" ht="16.5" x14ac:dyDescent="0.3">
      <c r="E793" s="23"/>
    </row>
    <row r="794" spans="5:5" ht="16.5" x14ac:dyDescent="0.3">
      <c r="E794" s="23"/>
    </row>
    <row r="795" spans="5:5" ht="16.5" x14ac:dyDescent="0.3">
      <c r="E795" s="23"/>
    </row>
    <row r="796" spans="5:5" ht="16.5" x14ac:dyDescent="0.3">
      <c r="E796" s="23"/>
    </row>
    <row r="797" spans="5:5" ht="16.5" x14ac:dyDescent="0.3">
      <c r="E797" s="23"/>
    </row>
    <row r="798" spans="5:5" ht="16.5" x14ac:dyDescent="0.3">
      <c r="E798" s="23"/>
    </row>
    <row r="799" spans="5:5" ht="16.5" x14ac:dyDescent="0.3">
      <c r="E799" s="23"/>
    </row>
    <row r="800" spans="5:5" ht="16.5" x14ac:dyDescent="0.3">
      <c r="E800" s="23"/>
    </row>
    <row r="801" spans="5:5" ht="16.5" x14ac:dyDescent="0.3">
      <c r="E801" s="23"/>
    </row>
    <row r="802" spans="5:5" ht="16.5" x14ac:dyDescent="0.3">
      <c r="E802" s="23"/>
    </row>
    <row r="803" spans="5:5" ht="16.5" x14ac:dyDescent="0.3">
      <c r="E803" s="23"/>
    </row>
    <row r="804" spans="5:5" ht="16.5" x14ac:dyDescent="0.3">
      <c r="E804" s="23"/>
    </row>
    <row r="805" spans="5:5" ht="16.5" x14ac:dyDescent="0.3">
      <c r="E805" s="23"/>
    </row>
    <row r="806" spans="5:5" ht="16.5" x14ac:dyDescent="0.3">
      <c r="E806" s="23"/>
    </row>
    <row r="807" spans="5:5" ht="16.5" x14ac:dyDescent="0.3">
      <c r="E807" s="23"/>
    </row>
    <row r="808" spans="5:5" ht="16.5" x14ac:dyDescent="0.3">
      <c r="E808" s="23"/>
    </row>
    <row r="809" spans="5:5" ht="16.5" x14ac:dyDescent="0.3">
      <c r="E809" s="23"/>
    </row>
    <row r="810" spans="5:5" ht="16.5" x14ac:dyDescent="0.3">
      <c r="E810" s="23"/>
    </row>
    <row r="811" spans="5:5" ht="16.5" x14ac:dyDescent="0.3">
      <c r="E811" s="23"/>
    </row>
    <row r="812" spans="5:5" ht="16.5" x14ac:dyDescent="0.3">
      <c r="E812" s="23"/>
    </row>
    <row r="813" spans="5:5" ht="16.5" x14ac:dyDescent="0.3">
      <c r="E813" s="23"/>
    </row>
    <row r="814" spans="5:5" ht="16.5" x14ac:dyDescent="0.3">
      <c r="E814" s="23"/>
    </row>
    <row r="815" spans="5:5" ht="16.5" x14ac:dyDescent="0.3">
      <c r="E815" s="23"/>
    </row>
    <row r="816" spans="5:5" ht="16.5" x14ac:dyDescent="0.3">
      <c r="E816" s="23"/>
    </row>
    <row r="817" spans="5:5" ht="16.5" x14ac:dyDescent="0.3">
      <c r="E817" s="23"/>
    </row>
    <row r="818" spans="5:5" ht="16.5" x14ac:dyDescent="0.3">
      <c r="E818" s="23"/>
    </row>
    <row r="819" spans="5:5" ht="16.5" x14ac:dyDescent="0.3">
      <c r="E819" s="23"/>
    </row>
    <row r="820" spans="5:5" ht="16.5" x14ac:dyDescent="0.3">
      <c r="E820" s="23"/>
    </row>
    <row r="821" spans="5:5" ht="16.5" x14ac:dyDescent="0.3">
      <c r="E821" s="23"/>
    </row>
    <row r="822" spans="5:5" ht="16.5" x14ac:dyDescent="0.3">
      <c r="E822" s="23"/>
    </row>
    <row r="823" spans="5:5" ht="16.5" x14ac:dyDescent="0.3">
      <c r="E823" s="23"/>
    </row>
    <row r="824" spans="5:5" ht="16.5" x14ac:dyDescent="0.3">
      <c r="E824" s="23"/>
    </row>
    <row r="825" spans="5:5" ht="16.5" x14ac:dyDescent="0.3">
      <c r="E825" s="23"/>
    </row>
    <row r="826" spans="5:5" ht="16.5" x14ac:dyDescent="0.3">
      <c r="E826" s="23"/>
    </row>
    <row r="827" spans="5:5" ht="16.5" x14ac:dyDescent="0.3">
      <c r="E827" s="23"/>
    </row>
    <row r="828" spans="5:5" ht="16.5" x14ac:dyDescent="0.3">
      <c r="E828" s="23"/>
    </row>
    <row r="829" spans="5:5" ht="16.5" x14ac:dyDescent="0.3">
      <c r="E829" s="23"/>
    </row>
    <row r="830" spans="5:5" ht="16.5" x14ac:dyDescent="0.3">
      <c r="E830" s="23"/>
    </row>
    <row r="831" spans="5:5" ht="16.5" x14ac:dyDescent="0.3">
      <c r="E831" s="23"/>
    </row>
    <row r="832" spans="5:5" ht="16.5" x14ac:dyDescent="0.3">
      <c r="E832" s="23"/>
    </row>
    <row r="833" spans="5:5" ht="16.5" x14ac:dyDescent="0.3">
      <c r="E833" s="23"/>
    </row>
    <row r="834" spans="5:5" ht="16.5" x14ac:dyDescent="0.3">
      <c r="E834" s="23"/>
    </row>
    <row r="835" spans="5:5" ht="16.5" x14ac:dyDescent="0.3">
      <c r="E835" s="23"/>
    </row>
    <row r="836" spans="5:5" ht="16.5" x14ac:dyDescent="0.3">
      <c r="E836" s="23"/>
    </row>
    <row r="837" spans="5:5" ht="16.5" x14ac:dyDescent="0.3">
      <c r="E837" s="23"/>
    </row>
    <row r="838" spans="5:5" ht="16.5" x14ac:dyDescent="0.3">
      <c r="E838" s="23"/>
    </row>
    <row r="839" spans="5:5" ht="16.5" x14ac:dyDescent="0.3">
      <c r="E839" s="23"/>
    </row>
    <row r="840" spans="5:5" ht="16.5" x14ac:dyDescent="0.3">
      <c r="E840" s="23"/>
    </row>
    <row r="841" spans="5:5" ht="16.5" x14ac:dyDescent="0.3">
      <c r="E841" s="23"/>
    </row>
    <row r="842" spans="5:5" ht="16.5" x14ac:dyDescent="0.3">
      <c r="E842" s="23"/>
    </row>
    <row r="843" spans="5:5" ht="16.5" x14ac:dyDescent="0.3">
      <c r="E843" s="23"/>
    </row>
    <row r="844" spans="5:5" ht="16.5" x14ac:dyDescent="0.3">
      <c r="E844" s="23"/>
    </row>
    <row r="845" spans="5:5" ht="16.5" x14ac:dyDescent="0.3">
      <c r="E845" s="23"/>
    </row>
    <row r="846" spans="5:5" ht="16.5" x14ac:dyDescent="0.3">
      <c r="E846" s="23"/>
    </row>
    <row r="847" spans="5:5" ht="16.5" x14ac:dyDescent="0.3">
      <c r="E847" s="23"/>
    </row>
    <row r="848" spans="5:5" ht="16.5" x14ac:dyDescent="0.3">
      <c r="E848" s="23"/>
    </row>
    <row r="849" spans="5:5" ht="16.5" x14ac:dyDescent="0.3">
      <c r="E849" s="23"/>
    </row>
    <row r="850" spans="5:5" ht="16.5" x14ac:dyDescent="0.3">
      <c r="E850" s="23"/>
    </row>
    <row r="851" spans="5:5" ht="16.5" x14ac:dyDescent="0.3">
      <c r="E851" s="23"/>
    </row>
    <row r="852" spans="5:5" ht="16.5" x14ac:dyDescent="0.3">
      <c r="E852" s="23"/>
    </row>
    <row r="853" spans="5:5" ht="16.5" x14ac:dyDescent="0.3">
      <c r="E853" s="23"/>
    </row>
    <row r="854" spans="5:5" ht="16.5" x14ac:dyDescent="0.3">
      <c r="E854" s="23"/>
    </row>
    <row r="855" spans="5:5" ht="16.5" x14ac:dyDescent="0.3">
      <c r="E855" s="23"/>
    </row>
    <row r="856" spans="5:5" ht="16.5" x14ac:dyDescent="0.3">
      <c r="E856" s="23"/>
    </row>
    <row r="857" spans="5:5" ht="16.5" x14ac:dyDescent="0.3">
      <c r="E857" s="23"/>
    </row>
    <row r="858" spans="5:5" ht="16.5" x14ac:dyDescent="0.3">
      <c r="E858" s="23"/>
    </row>
    <row r="859" spans="5:5" ht="16.5" x14ac:dyDescent="0.3">
      <c r="E859" s="23"/>
    </row>
    <row r="860" spans="5:5" ht="16.5" x14ac:dyDescent="0.3">
      <c r="E860" s="23"/>
    </row>
    <row r="861" spans="5:5" ht="16.5" x14ac:dyDescent="0.3">
      <c r="E861" s="23"/>
    </row>
    <row r="862" spans="5:5" ht="16.5" x14ac:dyDescent="0.3">
      <c r="E862" s="23"/>
    </row>
    <row r="863" spans="5:5" ht="16.5" x14ac:dyDescent="0.3">
      <c r="E863" s="23"/>
    </row>
    <row r="864" spans="5:5" ht="16.5" x14ac:dyDescent="0.3">
      <c r="E864" s="23"/>
    </row>
    <row r="865" spans="5:5" ht="16.5" x14ac:dyDescent="0.3">
      <c r="E865" s="23"/>
    </row>
    <row r="866" spans="5:5" ht="16.5" x14ac:dyDescent="0.3">
      <c r="E866" s="23"/>
    </row>
    <row r="867" spans="5:5" ht="16.5" x14ac:dyDescent="0.3">
      <c r="E867" s="23"/>
    </row>
    <row r="868" spans="5:5" ht="16.5" x14ac:dyDescent="0.3">
      <c r="E868" s="23"/>
    </row>
    <row r="869" spans="5:5" ht="16.5" x14ac:dyDescent="0.3">
      <c r="E869" s="23"/>
    </row>
    <row r="870" spans="5:5" ht="16.5" x14ac:dyDescent="0.3">
      <c r="E870" s="23"/>
    </row>
    <row r="871" spans="5:5" ht="16.5" x14ac:dyDescent="0.3">
      <c r="E871" s="23"/>
    </row>
    <row r="872" spans="5:5" ht="16.5" x14ac:dyDescent="0.3">
      <c r="E872" s="23"/>
    </row>
    <row r="873" spans="5:5" ht="16.5" x14ac:dyDescent="0.3">
      <c r="E873" s="23"/>
    </row>
    <row r="874" spans="5:5" ht="16.5" x14ac:dyDescent="0.3">
      <c r="E874" s="23"/>
    </row>
  </sheetData>
  <mergeCells count="4">
    <mergeCell ref="G303:H303"/>
    <mergeCell ref="I303:J303"/>
    <mergeCell ref="K303:L303"/>
    <mergeCell ref="M303:N303"/>
  </mergeCells>
  <phoneticPr fontId="9" type="noConversion"/>
  <pageMargins left="0.39370078740157483" right="0.15748031496062992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2"/>
  <sheetViews>
    <sheetView topLeftCell="A11" zoomScaleNormal="100" workbookViewId="0">
      <selection activeCell="E28" sqref="E28"/>
    </sheetView>
  </sheetViews>
  <sheetFormatPr baseColWidth="10" defaultRowHeight="12.75" x14ac:dyDescent="0.2"/>
  <cols>
    <col min="1" max="1" width="12.7109375" customWidth="1"/>
    <col min="2" max="2" width="13.28515625" bestFit="1" customWidth="1"/>
    <col min="3" max="3" width="13.28515625" customWidth="1"/>
    <col min="4" max="4" width="13" bestFit="1" customWidth="1"/>
    <col min="5" max="5" width="14.5703125" customWidth="1"/>
    <col min="6" max="6" width="13" bestFit="1" customWidth="1"/>
    <col min="7" max="8" width="12.5703125" bestFit="1" customWidth="1"/>
    <col min="9" max="9" width="11.85546875" customWidth="1"/>
    <col min="10" max="10" width="11.42578125" customWidth="1"/>
    <col min="11" max="11" width="12.5703125" customWidth="1"/>
  </cols>
  <sheetData>
    <row r="2" spans="1:13" ht="20.25" x14ac:dyDescent="0.3">
      <c r="E2" s="41"/>
      <c r="M2" s="247"/>
    </row>
    <row r="4" spans="1:13" ht="18.75" customHeight="1" thickBot="1" x14ac:dyDescent="0.25">
      <c r="A4" s="281"/>
      <c r="B4" s="282"/>
      <c r="C4" s="282"/>
      <c r="D4" s="282"/>
      <c r="E4" s="282"/>
      <c r="F4" s="282"/>
      <c r="G4" s="282"/>
      <c r="H4" s="282"/>
      <c r="I4" s="282"/>
    </row>
    <row r="5" spans="1:13" ht="30.75" customHeight="1" thickBot="1" x14ac:dyDescent="0.25">
      <c r="A5" s="83"/>
      <c r="B5" s="236" t="s">
        <v>15</v>
      </c>
      <c r="C5" s="180" t="s">
        <v>90</v>
      </c>
      <c r="D5" s="159" t="s">
        <v>16</v>
      </c>
      <c r="E5" s="237" t="s">
        <v>3</v>
      </c>
      <c r="F5" s="84" t="s">
        <v>63</v>
      </c>
      <c r="G5" s="85" t="s">
        <v>64</v>
      </c>
      <c r="H5" s="238" t="s">
        <v>30</v>
      </c>
      <c r="I5" s="239" t="s">
        <v>68</v>
      </c>
    </row>
    <row r="6" spans="1:13" ht="26.25" thickBot="1" x14ac:dyDescent="0.25">
      <c r="A6" s="152" t="s">
        <v>89</v>
      </c>
      <c r="B6" s="153"/>
      <c r="C6" s="181"/>
      <c r="D6" s="154"/>
      <c r="E6" s="155">
        <f>'CAJA NAP LA PLATA'!C2</f>
        <v>1929200.4199999957</v>
      </c>
      <c r="F6" s="155">
        <f>'CAJA NAP LA PLATA'!G2</f>
        <v>100500</v>
      </c>
      <c r="G6" s="156">
        <f>'CAJA NAP LA PLATA'!I2</f>
        <v>0</v>
      </c>
      <c r="H6" s="157">
        <f>'CAJA NAP LA PLATA'!K2</f>
        <v>4530</v>
      </c>
      <c r="I6" s="158">
        <f>'CAJA NAP LA PLATA'!M2</f>
        <v>0</v>
      </c>
    </row>
    <row r="7" spans="1:13" ht="15.75" thickBot="1" x14ac:dyDescent="0.35">
      <c r="A7" s="70" t="s">
        <v>17</v>
      </c>
      <c r="B7" s="150">
        <f>SUM('CAJA NAP LA PLATA'!C4:C27)</f>
        <v>350704.73999999987</v>
      </c>
      <c r="C7" s="182">
        <f>SUM('CAJA NAP LA PLATA'!C29:C30)</f>
        <v>15444.380000000001</v>
      </c>
      <c r="D7" s="161">
        <f>SUM('CAJA NAP LA PLATA'!D4:D6)+'CAJA NAP LA PLATA'!D28</f>
        <v>231399.6</v>
      </c>
      <c r="E7" s="151">
        <f>+E6+B7+C7-D7</f>
        <v>2063949.9399999953</v>
      </c>
      <c r="F7" s="75"/>
      <c r="G7" s="71"/>
      <c r="H7" s="110"/>
      <c r="I7" s="240"/>
      <c r="J7" s="175"/>
    </row>
    <row r="8" spans="1:13" ht="15.75" thickBot="1" x14ac:dyDescent="0.35">
      <c r="A8" s="70" t="s">
        <v>18</v>
      </c>
      <c r="B8" s="150">
        <f>SUM('CAJA NAP LA PLATA'!C31:C46)</f>
        <v>192344.78</v>
      </c>
      <c r="C8" s="183"/>
      <c r="D8" s="162">
        <f>SUM('CAJA NAP LA PLATA'!D33:D35)</f>
        <v>254665</v>
      </c>
      <c r="E8" s="151">
        <f>+E7+B8+C8-D8</f>
        <v>2001629.7199999951</v>
      </c>
      <c r="F8" s="76"/>
      <c r="G8" s="72"/>
      <c r="H8" s="111"/>
      <c r="I8" s="240"/>
    </row>
    <row r="9" spans="1:13" ht="15.75" thickBot="1" x14ac:dyDescent="0.35">
      <c r="A9" s="70" t="s">
        <v>19</v>
      </c>
      <c r="B9" s="150">
        <f>SUM('CAJA NAP LA PLATA'!C50:C73)</f>
        <v>0</v>
      </c>
      <c r="C9" s="183"/>
      <c r="D9" s="162">
        <f>SUM('CAJA NAP LA PLATA'!D52:D54)</f>
        <v>0</v>
      </c>
      <c r="E9" s="151">
        <f t="shared" ref="E9:E18" si="0">+E8+B9+C9-D9</f>
        <v>2001629.7199999951</v>
      </c>
      <c r="F9" s="87"/>
      <c r="G9" s="72"/>
      <c r="H9" s="112"/>
      <c r="I9" s="240"/>
      <c r="K9" s="22"/>
    </row>
    <row r="10" spans="1:13" ht="15.75" thickBot="1" x14ac:dyDescent="0.35">
      <c r="A10" s="70" t="s">
        <v>20</v>
      </c>
      <c r="B10" s="150">
        <f>SUM('CAJA NAP LA PLATA'!C77:C96)</f>
        <v>0</v>
      </c>
      <c r="C10" s="183"/>
      <c r="D10" s="162">
        <f>SUM('CAJA NAP LA PLATA'!D77:D79)</f>
        <v>0</v>
      </c>
      <c r="E10" s="151">
        <f t="shared" si="0"/>
        <v>2001629.7199999951</v>
      </c>
      <c r="F10" s="76"/>
      <c r="G10" s="72"/>
      <c r="H10" s="113"/>
      <c r="I10" s="240"/>
      <c r="K10" s="22"/>
    </row>
    <row r="11" spans="1:13" ht="15.75" thickBot="1" x14ac:dyDescent="0.35">
      <c r="A11" s="70" t="s">
        <v>21</v>
      </c>
      <c r="B11" s="150">
        <f>SUM('CAJA NAP LA PLATA'!C100:C123)</f>
        <v>0</v>
      </c>
      <c r="C11" s="183"/>
      <c r="D11" s="162">
        <f>SUM('CAJA NAP LA PLATA'!D103:D105)</f>
        <v>0</v>
      </c>
      <c r="E11" s="151">
        <f t="shared" si="0"/>
        <v>2001629.7199999951</v>
      </c>
      <c r="F11" s="76"/>
      <c r="G11" s="72"/>
      <c r="H11" s="113"/>
      <c r="I11" s="240"/>
      <c r="K11" s="22"/>
    </row>
    <row r="12" spans="1:13" ht="15.75" thickBot="1" x14ac:dyDescent="0.35">
      <c r="A12" s="70" t="s">
        <v>22</v>
      </c>
      <c r="B12" s="150">
        <f>SUM('CAJA NAP LA PLATA'!C131:C150)</f>
        <v>0</v>
      </c>
      <c r="C12" s="183"/>
      <c r="D12" s="162">
        <f>SUM('CAJA NAP LA PLATA'!D127:D130)</f>
        <v>0</v>
      </c>
      <c r="E12" s="151">
        <f t="shared" si="0"/>
        <v>2001629.7199999951</v>
      </c>
      <c r="F12" s="76"/>
      <c r="G12" s="72"/>
      <c r="H12" s="113"/>
      <c r="I12" s="240"/>
      <c r="K12" s="22"/>
    </row>
    <row r="13" spans="1:13" ht="15.75" thickBot="1" x14ac:dyDescent="0.35">
      <c r="A13" s="70" t="s">
        <v>23</v>
      </c>
      <c r="B13" s="150">
        <f>SUM('CAJA NAP LA PLATA'!C154:C171)</f>
        <v>0</v>
      </c>
      <c r="C13" s="183"/>
      <c r="D13" s="162">
        <f>SUM('CAJA NAP LA PLATA'!D155:D157)</f>
        <v>0</v>
      </c>
      <c r="E13" s="151">
        <f t="shared" si="0"/>
        <v>2001629.7199999951</v>
      </c>
      <c r="F13" s="76"/>
      <c r="G13" s="72"/>
      <c r="H13" s="113"/>
      <c r="I13" s="240"/>
      <c r="K13" s="22"/>
    </row>
    <row r="14" spans="1:13" ht="15.75" thickBot="1" x14ac:dyDescent="0.35">
      <c r="A14" s="70" t="s">
        <v>24</v>
      </c>
      <c r="B14" s="150">
        <f>SUM('CAJA NAP LA PLATA'!C175:C193)</f>
        <v>0</v>
      </c>
      <c r="C14" s="183"/>
      <c r="D14" s="162">
        <f>SUM('CAJA NAP LA PLATA'!D176:D178)</f>
        <v>0</v>
      </c>
      <c r="E14" s="151">
        <f t="shared" si="0"/>
        <v>2001629.7199999951</v>
      </c>
      <c r="F14" s="76"/>
      <c r="G14" s="72"/>
      <c r="H14" s="113"/>
      <c r="I14" s="240"/>
      <c r="K14" s="22"/>
    </row>
    <row r="15" spans="1:13" ht="15.75" thickBot="1" x14ac:dyDescent="0.35">
      <c r="A15" s="70" t="s">
        <v>25</v>
      </c>
      <c r="B15" s="150">
        <f>SUM('CAJA NAP LA PLATA'!C197:C217)</f>
        <v>0</v>
      </c>
      <c r="C15" s="183"/>
      <c r="D15" s="162">
        <f>SUM('CAJA NAP LA PLATA'!D199:D201)</f>
        <v>0</v>
      </c>
      <c r="E15" s="151">
        <f t="shared" si="0"/>
        <v>2001629.7199999951</v>
      </c>
      <c r="F15" s="76"/>
      <c r="G15" s="72"/>
      <c r="H15" s="113"/>
      <c r="I15" s="240"/>
      <c r="K15" s="22"/>
    </row>
    <row r="16" spans="1:13" ht="15.75" thickBot="1" x14ac:dyDescent="0.35">
      <c r="A16" s="70" t="s">
        <v>26</v>
      </c>
      <c r="B16" s="150">
        <f>SUM('CAJA NAP LA PLATA'!C221:C242)</f>
        <v>0</v>
      </c>
      <c r="C16" s="183"/>
      <c r="D16" s="162">
        <f>SUM('CAJA NAP LA PLATA'!D221:D225)</f>
        <v>0</v>
      </c>
      <c r="E16" s="151">
        <f>+E15+B16+C16-D16-F16</f>
        <v>2001629.7199999951</v>
      </c>
      <c r="F16" s="76"/>
      <c r="G16" s="71"/>
      <c r="H16" s="113"/>
      <c r="I16" s="240"/>
      <c r="K16" s="22"/>
    </row>
    <row r="17" spans="1:12" ht="15.75" thickBot="1" x14ac:dyDescent="0.35">
      <c r="A17" s="70" t="s">
        <v>27</v>
      </c>
      <c r="B17" s="150">
        <f>SUM('CAJA NAP LA PLATA'!C246:C266)</f>
        <v>0</v>
      </c>
      <c r="C17" s="183"/>
      <c r="D17" s="162">
        <f>SUM('CAJA NAP LA PLATA'!D250:D252)</f>
        <v>0</v>
      </c>
      <c r="E17" s="151">
        <f t="shared" si="0"/>
        <v>2001629.7199999951</v>
      </c>
      <c r="F17" s="76"/>
      <c r="G17" s="114"/>
      <c r="H17" s="113"/>
      <c r="I17" s="240"/>
      <c r="K17" s="22"/>
    </row>
    <row r="18" spans="1:12" ht="15.75" thickBot="1" x14ac:dyDescent="0.35">
      <c r="A18" s="70" t="s">
        <v>28</v>
      </c>
      <c r="B18" s="150">
        <f>SUM('CAJA NAP LA PLATA'!C270:C293)</f>
        <v>0</v>
      </c>
      <c r="C18" s="184"/>
      <c r="D18" s="163">
        <f>SUM('CAJA NAP LA PLATA'!D271:D273)</f>
        <v>0</v>
      </c>
      <c r="E18" s="151">
        <f t="shared" si="0"/>
        <v>2001629.7199999951</v>
      </c>
      <c r="F18" s="77"/>
      <c r="G18" s="72"/>
      <c r="H18" s="113"/>
      <c r="I18" s="240"/>
      <c r="K18" s="22"/>
      <c r="L18" s="117"/>
    </row>
    <row r="19" spans="1:12" ht="26.25" thickBot="1" x14ac:dyDescent="0.25">
      <c r="A19" s="82" t="s">
        <v>101</v>
      </c>
      <c r="B19" s="243">
        <f>SUM(B7:B18)</f>
        <v>543049.5199999999</v>
      </c>
      <c r="C19" s="244">
        <f>SUM(C7:C18)</f>
        <v>15444.380000000001</v>
      </c>
      <c r="D19" s="245">
        <f>SUM(D6:D18)</f>
        <v>486064.6</v>
      </c>
      <c r="E19" s="246">
        <f>E18</f>
        <v>2001629.7199999951</v>
      </c>
      <c r="F19" s="73">
        <f>SUM(F6:F18)</f>
        <v>100500</v>
      </c>
      <c r="G19" s="74">
        <f>SUM(G6:G18)</f>
        <v>0</v>
      </c>
      <c r="H19" s="242">
        <f>SUM(H6:H18)</f>
        <v>4530</v>
      </c>
      <c r="I19" s="241">
        <f>SUM(I6:I18)</f>
        <v>0</v>
      </c>
      <c r="K19" s="22">
        <f>SUM(K13:K18)</f>
        <v>0</v>
      </c>
    </row>
    <row r="21" spans="1:12" x14ac:dyDescent="0.2">
      <c r="E21" s="103"/>
    </row>
    <row r="22" spans="1:12" x14ac:dyDescent="0.2">
      <c r="E22" s="103"/>
    </row>
  </sheetData>
  <sheetProtection selectLockedCells="1" selectUnlockedCells="1"/>
  <mergeCells count="1">
    <mergeCell ref="A4:I4"/>
  </mergeCells>
  <phoneticPr fontId="0" type="noConversion"/>
  <pageMargins left="0.7" right="0.7" top="0.75" bottom="0.75" header="0.3" footer="0.3"/>
  <pageSetup paperSize="9" orientation="portrait" horizontalDpi="4294967295" verticalDpi="4294967295" r:id="rId1"/>
  <ignoredErrors>
    <ignoredError sqref="E16 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52"/>
  <sheetViews>
    <sheetView topLeftCell="B16" workbookViewId="0">
      <selection activeCell="B25" sqref="B25"/>
    </sheetView>
  </sheetViews>
  <sheetFormatPr baseColWidth="10" defaultRowHeight="12.75" x14ac:dyDescent="0.2"/>
  <cols>
    <col min="2" max="2" width="84.140625" bestFit="1" customWidth="1"/>
  </cols>
  <sheetData>
    <row r="2" spans="2:2" x14ac:dyDescent="0.2">
      <c r="B2" t="s">
        <v>72</v>
      </c>
    </row>
    <row r="3" spans="2:2" ht="15" x14ac:dyDescent="0.3">
      <c r="B3" s="4" t="s">
        <v>69</v>
      </c>
    </row>
    <row r="4" spans="2:2" ht="15" x14ac:dyDescent="0.3">
      <c r="B4" s="4" t="s">
        <v>56</v>
      </c>
    </row>
    <row r="7" spans="2:2" ht="15" x14ac:dyDescent="0.3">
      <c r="B7" s="4" t="s">
        <v>92</v>
      </c>
    </row>
    <row r="8" spans="2:2" ht="15" x14ac:dyDescent="0.3">
      <c r="B8" s="4" t="s">
        <v>58</v>
      </c>
    </row>
    <row r="9" spans="2:2" ht="15" x14ac:dyDescent="0.2">
      <c r="B9" s="129" t="s">
        <v>75</v>
      </c>
    </row>
    <row r="10" spans="2:2" ht="15" x14ac:dyDescent="0.3">
      <c r="B10" s="4" t="s">
        <v>57</v>
      </c>
    </row>
    <row r="11" spans="2:2" ht="15" x14ac:dyDescent="0.3">
      <c r="B11" s="4" t="s">
        <v>76</v>
      </c>
    </row>
    <row r="12" spans="2:2" x14ac:dyDescent="0.2">
      <c r="B12" t="s">
        <v>82</v>
      </c>
    </row>
    <row r="13" spans="2:2" ht="15" x14ac:dyDescent="0.3">
      <c r="B13" s="4" t="s">
        <v>61</v>
      </c>
    </row>
    <row r="14" spans="2:2" ht="15" x14ac:dyDescent="0.3">
      <c r="B14" s="4" t="s">
        <v>69</v>
      </c>
    </row>
    <row r="15" spans="2:2" ht="15" x14ac:dyDescent="0.3">
      <c r="B15" s="4" t="s">
        <v>52</v>
      </c>
    </row>
    <row r="16" spans="2:2" ht="15" x14ac:dyDescent="0.3">
      <c r="B16" s="4" t="s">
        <v>67</v>
      </c>
    </row>
    <row r="17" spans="2:2" x14ac:dyDescent="0.2">
      <c r="B17" t="s">
        <v>80</v>
      </c>
    </row>
    <row r="18" spans="2:2" ht="15" x14ac:dyDescent="0.3">
      <c r="B18" s="4" t="s">
        <v>77</v>
      </c>
    </row>
    <row r="19" spans="2:2" x14ac:dyDescent="0.2">
      <c r="B19" t="s">
        <v>96</v>
      </c>
    </row>
    <row r="20" spans="2:2" ht="15" x14ac:dyDescent="0.3">
      <c r="B20" s="4" t="s">
        <v>54</v>
      </c>
    </row>
    <row r="21" spans="2:2" ht="15" x14ac:dyDescent="0.3">
      <c r="B21" s="4" t="s">
        <v>56</v>
      </c>
    </row>
    <row r="22" spans="2:2" ht="15" x14ac:dyDescent="0.3">
      <c r="B22" s="4" t="s">
        <v>50</v>
      </c>
    </row>
    <row r="23" spans="2:2" ht="15" x14ac:dyDescent="0.3">
      <c r="B23" s="4" t="s">
        <v>60</v>
      </c>
    </row>
    <row r="24" spans="2:2" ht="15" x14ac:dyDescent="0.3">
      <c r="B24" s="4" t="s">
        <v>51</v>
      </c>
    </row>
    <row r="25" spans="2:2" ht="15" x14ac:dyDescent="0.3">
      <c r="B25" s="4" t="s">
        <v>59</v>
      </c>
    </row>
    <row r="26" spans="2:2" ht="15" x14ac:dyDescent="0.2">
      <c r="B26" s="164" t="s">
        <v>79</v>
      </c>
    </row>
    <row r="27" spans="2:2" ht="15" x14ac:dyDescent="0.3">
      <c r="B27" s="4" t="s">
        <v>55</v>
      </c>
    </row>
    <row r="28" spans="2:2" ht="15" x14ac:dyDescent="0.3">
      <c r="B28" s="4" t="s">
        <v>53</v>
      </c>
    </row>
    <row r="31" spans="2:2" x14ac:dyDescent="0.2">
      <c r="B31" t="s">
        <v>41</v>
      </c>
    </row>
    <row r="32" spans="2:2" x14ac:dyDescent="0.2">
      <c r="B32" t="s">
        <v>40</v>
      </c>
    </row>
    <row r="33" spans="2:2" x14ac:dyDescent="0.2">
      <c r="B33" t="s">
        <v>46</v>
      </c>
    </row>
    <row r="34" spans="2:2" x14ac:dyDescent="0.2">
      <c r="B34" t="s">
        <v>33</v>
      </c>
    </row>
    <row r="35" spans="2:2" x14ac:dyDescent="0.2">
      <c r="B35" t="s">
        <v>34</v>
      </c>
    </row>
    <row r="36" spans="2:2" x14ac:dyDescent="0.2">
      <c r="B36" t="s">
        <v>83</v>
      </c>
    </row>
    <row r="37" spans="2:2" x14ac:dyDescent="0.2">
      <c r="B37" t="s">
        <v>35</v>
      </c>
    </row>
    <row r="38" spans="2:2" x14ac:dyDescent="0.2">
      <c r="B38" t="s">
        <v>47</v>
      </c>
    </row>
    <row r="39" spans="2:2" x14ac:dyDescent="0.2">
      <c r="B39" t="s">
        <v>36</v>
      </c>
    </row>
    <row r="40" spans="2:2" x14ac:dyDescent="0.2">
      <c r="B40" t="s">
        <v>65</v>
      </c>
    </row>
    <row r="41" spans="2:2" x14ac:dyDescent="0.2">
      <c r="B41" t="s">
        <v>49</v>
      </c>
    </row>
    <row r="42" spans="2:2" x14ac:dyDescent="0.2">
      <c r="B42" t="s">
        <v>73</v>
      </c>
    </row>
    <row r="43" spans="2:2" x14ac:dyDescent="0.2">
      <c r="B43" t="s">
        <v>37</v>
      </c>
    </row>
    <row r="44" spans="2:2" x14ac:dyDescent="0.2">
      <c r="B44" t="s">
        <v>38</v>
      </c>
    </row>
    <row r="45" spans="2:2" x14ac:dyDescent="0.2">
      <c r="B45" t="s">
        <v>45</v>
      </c>
    </row>
    <row r="46" spans="2:2" x14ac:dyDescent="0.2">
      <c r="B46" t="s">
        <v>42</v>
      </c>
    </row>
    <row r="47" spans="2:2" x14ac:dyDescent="0.2">
      <c r="B47" t="s">
        <v>44</v>
      </c>
    </row>
    <row r="48" spans="2:2" x14ac:dyDescent="0.2">
      <c r="B48" t="s">
        <v>39</v>
      </c>
    </row>
    <row r="49" spans="2:2" x14ac:dyDescent="0.2">
      <c r="B49" t="s">
        <v>43</v>
      </c>
    </row>
    <row r="50" spans="2:2" x14ac:dyDescent="0.2">
      <c r="B50" t="s">
        <v>48</v>
      </c>
    </row>
    <row r="52" spans="2:2" x14ac:dyDescent="0.2">
      <c r="B52" s="165" t="s">
        <v>80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46072C-B545-4019-A223-748FF7568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5BD7E-3894-4C22-AD7E-A93D189EA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51203-9BB6-4164-A26D-F2C4D4A5EC04}">
  <ds:schemaRefs>
    <ds:schemaRef ds:uri="c283789d-a58a-43ff-9492-16dcb6d1c0a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b81fe37-2b7c-4715-8ad9-b6463c63c8f7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NAP LA PLATA</vt:lpstr>
      <vt:lpstr>CAJA NAP LA PLATA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2014-07-08T17:42:35Z</cp:lastPrinted>
  <dcterms:created xsi:type="dcterms:W3CDTF">2010-01-14T12:37:43Z</dcterms:created>
  <dcterms:modified xsi:type="dcterms:W3CDTF">2022-08-19T21:04:20Z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